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ublic Works\Engineering\On-Call Land Surveying Services\2020 RFP\"/>
    </mc:Choice>
  </mc:AlternateContent>
  <bookViews>
    <workbookView xWindow="690" yWindow="-210" windowWidth="17985" windowHeight="12150" tabRatio="827"/>
  </bookViews>
  <sheets>
    <sheet name="Instructions" sheetId="6" r:id="rId1"/>
    <sheet name="Invoice Summary" sheetId="1" r:id="rId2"/>
    <sheet name="Summary of Funding and Subs" sheetId="8" r:id="rId3"/>
    <sheet name="Scope of Services Task List" sheetId="17" r:id="rId4"/>
    <sheet name="Invoice Charges Detail" sheetId="2" r:id="rId5"/>
    <sheet name="Classifications and Fees" sheetId="9" r:id="rId6"/>
    <sheet name="Summary - Classification &amp; Name" sheetId="10" r:id="rId7"/>
    <sheet name="Funding Sources and Amendments" sheetId="12" r:id="rId8"/>
    <sheet name="Personnel and Provider Names" sheetId="13" r:id="rId9"/>
    <sheet name="Multiple CIP Codes Summary" sheetId="15" r:id="rId10"/>
    <sheet name="Multiple CIP Codes Data" sheetId="16" r:id="rId11"/>
  </sheets>
  <definedNames>
    <definedName name="_xlnm._FilterDatabase" localSheetId="10" hidden="1">'Multiple CIP Codes Data'!$A$14:$A$15</definedName>
    <definedName name="CIP_Codes">'Multiple CIP Codes Data'!$A$13:$A$38</definedName>
    <definedName name="CIP_Multipliers">OFFSET('Multiple CIP Codes Data'!$A$14,0,0,COUNTA('Multiple CIP Codes Data'!$A$14:$A$38),(COUNTA('Multiple CIP Codes Data'!$B$12:$J$12)+1)-COUNTBLANK('Multiple CIP Codes Data'!$B$12:$J$12))</definedName>
    <definedName name="Contract_Task_List">'Scope of Services Task List'!$A$13:$A$63</definedName>
    <definedName name="EMP">'Personnel and Provider Names'!$A$12:$C$111</definedName>
    <definedName name="EMP_Class">'Personnel and Provider Names'!$B$12:$C$61</definedName>
    <definedName name="EQ">'Classifications and Fees'!$I$16:$I$128</definedName>
    <definedName name="EQ_COST">'Classifications and Fees'!$I$16:$K$128</definedName>
    <definedName name="Funding_Source_ID">'Summary of Funding and Subs'!$A$13:$A$27</definedName>
    <definedName name="LA">'Classifications and Fees'!$A$15:$A$128</definedName>
    <definedName name="LA_Classifications">'Classifications and Fees'!$A$16:$A$128</definedName>
    <definedName name="LA_COST">'Classifications and Fees'!$A$16:$C$128</definedName>
    <definedName name="MA">'Classifications and Fees'!$E$16:$E$128</definedName>
    <definedName name="MA_COST">'Classifications and Fees'!$E$16:$G$128</definedName>
    <definedName name="Names">'Personnel and Provider Names'!$A$12:$A$61</definedName>
    <definedName name="OLE_LINK1" localSheetId="0">Instructions!$B$43</definedName>
    <definedName name="_xlnm.Print_Area" localSheetId="5">'Classifications and Fees'!$A$16:$O$128</definedName>
    <definedName name="_xlnm.Print_Area" localSheetId="7">'Funding Sources and Amendments'!$A$1:$M$30</definedName>
    <definedName name="_xlnm.Print_Area" localSheetId="0">Instructions!$A$1:$E$123</definedName>
    <definedName name="_xlnm.Print_Area" localSheetId="1">'Invoice Summary'!$A$1:$L$37</definedName>
    <definedName name="_xlnm.Print_Area" localSheetId="8">'Personnel and Provider Names'!$A$1:$K$111</definedName>
    <definedName name="_xlnm.Print_Area" localSheetId="3">'Scope of Services Task List'!$A$1:$I$63</definedName>
    <definedName name="_xlnm.Print_Area" localSheetId="6">'Summary - Classification &amp; Name'!$A$12:$K$154</definedName>
    <definedName name="_xlnm.Print_Area" localSheetId="2">'Summary of Funding and Subs'!$A$1:$M$48</definedName>
    <definedName name="_xlnm.Print_Titles" localSheetId="5">'Classifications and Fees'!$1:$15</definedName>
    <definedName name="_xlnm.Print_Titles" localSheetId="4">'Invoice Charges Detail'!$1:$10</definedName>
    <definedName name="_xlnm.Print_Titles" localSheetId="6">'Summary - Classification &amp; Name'!$1:$11</definedName>
    <definedName name="RE">'Classifications and Fees'!$M$16:$M$128</definedName>
    <definedName name="RE_COST">'Classifications and Fees'!$M$16:$O$128</definedName>
    <definedName name="Revision_Level">'Summary of Funding and Subs'!$S$23:$S$25</definedName>
    <definedName name="Service_Provider_s_Name">'Personnel and Provider Names'!$G$12:$G$31</definedName>
    <definedName name="Subs">'Summary of Funding and Subs'!$A$32:$A$47</definedName>
    <definedName name="Type">'Summary of Funding and Subs'!$F$5:$F$8</definedName>
    <definedName name="Units">'Summary of Funding and Subs'!$S$2:$S$21</definedName>
  </definedNames>
  <calcPr calcId="162913"/>
</workbook>
</file>

<file path=xl/calcChain.xml><?xml version="1.0" encoding="utf-8"?>
<calcChain xmlns="http://schemas.openxmlformats.org/spreadsheetml/2006/main">
  <c r="A14" i="8" l="1"/>
  <c r="A15" i="8"/>
  <c r="A16" i="8"/>
  <c r="A17" i="8"/>
  <c r="C17" i="8" s="1"/>
  <c r="J17" i="8" s="1"/>
  <c r="A18" i="8"/>
  <c r="A19" i="8"/>
  <c r="C19" i="8"/>
  <c r="A20" i="8"/>
  <c r="C20" i="8" s="1"/>
  <c r="J20" i="8" s="1"/>
  <c r="A21" i="8"/>
  <c r="C21" i="8" s="1"/>
  <c r="A22" i="8"/>
  <c r="A23" i="8"/>
  <c r="C23" i="8"/>
  <c r="A24" i="8"/>
  <c r="C24" i="8" s="1"/>
  <c r="A25" i="8"/>
  <c r="C25" i="8"/>
  <c r="A26" i="8"/>
  <c r="A27" i="8"/>
  <c r="C27" i="8"/>
  <c r="A13" i="8"/>
  <c r="C18" i="8"/>
  <c r="C22" i="8"/>
  <c r="C26" i="8"/>
  <c r="B8" i="17"/>
  <c r="D7" i="17"/>
  <c r="B7" i="17"/>
  <c r="B6" i="17"/>
  <c r="B5" i="17"/>
  <c r="B3" i="17"/>
  <c r="B2" i="17"/>
  <c r="I1" i="17"/>
  <c r="B1" i="17"/>
  <c r="I1" i="8"/>
  <c r="K1" i="2"/>
  <c r="C3" i="16"/>
  <c r="C3" i="15"/>
  <c r="C2" i="16"/>
  <c r="C2" i="15"/>
  <c r="C1" i="16"/>
  <c r="C1" i="15"/>
  <c r="C8" i="16"/>
  <c r="C8" i="15"/>
  <c r="C7" i="16"/>
  <c r="C7" i="15"/>
  <c r="C6" i="16"/>
  <c r="C6" i="15"/>
  <c r="C5" i="16"/>
  <c r="C5" i="15"/>
  <c r="E7" i="16"/>
  <c r="E7" i="15"/>
  <c r="I1" i="16"/>
  <c r="I1" i="15"/>
  <c r="I1" i="13"/>
  <c r="H1" i="12"/>
  <c r="F7" i="13"/>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C12" i="15"/>
  <c r="D12" i="15"/>
  <c r="E12" i="15"/>
  <c r="F12" i="15"/>
  <c r="G12" i="15"/>
  <c r="H12" i="15"/>
  <c r="I12" i="15"/>
  <c r="J12" i="15"/>
  <c r="K12" i="15"/>
  <c r="L12" i="15"/>
  <c r="M12" i="15"/>
  <c r="N12" i="15"/>
  <c r="O12" i="15"/>
  <c r="P12" i="15"/>
  <c r="B12" i="15"/>
  <c r="K20" i="2"/>
  <c r="C12" i="16"/>
  <c r="D12" i="16"/>
  <c r="E12" i="16"/>
  <c r="F12" i="16"/>
  <c r="G12" i="16"/>
  <c r="H12" i="16"/>
  <c r="I12" i="16"/>
  <c r="J12" i="16"/>
  <c r="B12" i="16"/>
  <c r="K45" i="16"/>
  <c r="K44" i="16"/>
  <c r="K43"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A37" i="15"/>
  <c r="A36" i="15"/>
  <c r="N36" i="15" s="1"/>
  <c r="A35" i="15"/>
  <c r="A34" i="15"/>
  <c r="A33" i="15"/>
  <c r="A32" i="15"/>
  <c r="N32" i="15" s="1"/>
  <c r="A31" i="15"/>
  <c r="A30" i="15"/>
  <c r="A29" i="15"/>
  <c r="A28" i="15"/>
  <c r="F28" i="15" s="1"/>
  <c r="A27" i="15"/>
  <c r="A26" i="15"/>
  <c r="D26" i="15" s="1"/>
  <c r="A25" i="15"/>
  <c r="A24" i="15"/>
  <c r="G24" i="15" s="1"/>
  <c r="A23" i="15"/>
  <c r="A22" i="15"/>
  <c r="A21" i="15"/>
  <c r="A20" i="15"/>
  <c r="N20" i="15" s="1"/>
  <c r="A19" i="15"/>
  <c r="A18" i="15"/>
  <c r="A17" i="15"/>
  <c r="A16" i="15"/>
  <c r="M16" i="15" s="1"/>
  <c r="A15" i="15"/>
  <c r="A14" i="15"/>
  <c r="A13" i="15"/>
  <c r="F35" i="15"/>
  <c r="E35" i="15"/>
  <c r="P14" i="15"/>
  <c r="O21" i="15"/>
  <c r="K17" i="15"/>
  <c r="G21" i="15"/>
  <c r="B37" i="15"/>
  <c r="D34" i="15"/>
  <c r="Q34" i="15" s="1"/>
  <c r="B27" i="15"/>
  <c r="B25" i="15"/>
  <c r="E34" i="15"/>
  <c r="E27" i="15"/>
  <c r="C25" i="15"/>
  <c r="F34" i="15"/>
  <c r="F27" i="15"/>
  <c r="D25" i="15"/>
  <c r="H14" i="15"/>
  <c r="I13" i="15"/>
  <c r="B35" i="15"/>
  <c r="B33" i="15"/>
  <c r="B28" i="15"/>
  <c r="E25" i="15"/>
  <c r="C33" i="15"/>
  <c r="B26" i="15"/>
  <c r="Q26" i="15" s="1"/>
  <c r="F19" i="15"/>
  <c r="L13" i="15"/>
  <c r="D33" i="15"/>
  <c r="B29" i="15"/>
  <c r="M13" i="15"/>
  <c r="E33" i="15"/>
  <c r="B30" i="15"/>
  <c r="Q30" i="15" s="1"/>
  <c r="E26" i="15"/>
  <c r="J13" i="15"/>
  <c r="F20" i="15"/>
  <c r="B34" i="15"/>
  <c r="B31" i="15"/>
  <c r="F26" i="15"/>
  <c r="G29" i="15"/>
  <c r="P37" i="15"/>
  <c r="H30" i="15"/>
  <c r="P30" i="15"/>
  <c r="L32" i="15"/>
  <c r="N27" i="15"/>
  <c r="M27" i="15"/>
  <c r="O27" i="15"/>
  <c r="I30" i="15"/>
  <c r="M26" i="15"/>
  <c r="O20" i="15"/>
  <c r="N26" i="15"/>
  <c r="O37" i="15"/>
  <c r="G35" i="15"/>
  <c r="O28" i="15"/>
  <c r="P21" i="15"/>
  <c r="L26" i="15"/>
  <c r="L17" i="15"/>
  <c r="N35" i="15"/>
  <c r="L34" i="15"/>
  <c r="H29" i="15"/>
  <c r="Q29" i="15" s="1"/>
  <c r="M25" i="15"/>
  <c r="H21" i="15"/>
  <c r="M18" i="15"/>
  <c r="K25" i="15"/>
  <c r="O35" i="15"/>
  <c r="M34" i="15"/>
  <c r="K33" i="15"/>
  <c r="Q33" i="15" s="1"/>
  <c r="O29" i="15"/>
  <c r="G37" i="15"/>
  <c r="N34" i="15"/>
  <c r="L33" i="15"/>
  <c r="P29" i="15"/>
  <c r="K16" i="15"/>
  <c r="M35" i="15"/>
  <c r="L25" i="15"/>
  <c r="H37" i="15"/>
  <c r="M33" i="15"/>
  <c r="G27" i="15"/>
  <c r="Q27" i="15" s="1"/>
  <c r="I22" i="15"/>
  <c r="N19" i="15"/>
  <c r="I14" i="15"/>
  <c r="I21" i="15"/>
  <c r="O19" i="15"/>
  <c r="G19" i="15"/>
  <c r="N18" i="15"/>
  <c r="F18" i="15"/>
  <c r="M17" i="15"/>
  <c r="L16" i="15"/>
  <c r="K15" i="15"/>
  <c r="J14" i="15"/>
  <c r="J31" i="15"/>
  <c r="J37" i="15"/>
  <c r="P35" i="15"/>
  <c r="H35" i="15"/>
  <c r="O34" i="15"/>
  <c r="G34" i="15"/>
  <c r="N33" i="15"/>
  <c r="F33" i="15"/>
  <c r="M32" i="15"/>
  <c r="L31" i="15"/>
  <c r="D31" i="15"/>
  <c r="K30" i="15"/>
  <c r="C30" i="15"/>
  <c r="J29" i="15"/>
  <c r="P27" i="15"/>
  <c r="H27" i="15"/>
  <c r="O26" i="15"/>
  <c r="G26" i="15"/>
  <c r="N25" i="15"/>
  <c r="F25" i="15"/>
  <c r="L23" i="15"/>
  <c r="K22" i="15"/>
  <c r="J21" i="15"/>
  <c r="P19" i="15"/>
  <c r="H19" i="15"/>
  <c r="O18" i="15"/>
  <c r="G18" i="15"/>
  <c r="N17" i="15"/>
  <c r="F17" i="15"/>
  <c r="L15" i="15"/>
  <c r="K14" i="15"/>
  <c r="J15" i="15"/>
  <c r="I37" i="15"/>
  <c r="K31" i="15"/>
  <c r="C31" i="15"/>
  <c r="J30" i="15"/>
  <c r="I29" i="15"/>
  <c r="K23" i="15"/>
  <c r="K37" i="15"/>
  <c r="C37" i="15"/>
  <c r="I35" i="15"/>
  <c r="P34" i="15"/>
  <c r="H34" i="15"/>
  <c r="O33" i="15"/>
  <c r="G33" i="15"/>
  <c r="F32" i="15"/>
  <c r="M31" i="15"/>
  <c r="E31" i="15"/>
  <c r="L30" i="15"/>
  <c r="D30" i="15"/>
  <c r="K29" i="15"/>
  <c r="C29" i="15"/>
  <c r="I27" i="15"/>
  <c r="P26" i="15"/>
  <c r="H26" i="15"/>
  <c r="O25" i="15"/>
  <c r="G25" i="15"/>
  <c r="Q25" i="15" s="1"/>
  <c r="M23" i="15"/>
  <c r="L22" i="15"/>
  <c r="K21" i="15"/>
  <c r="I19" i="15"/>
  <c r="P18" i="15"/>
  <c r="H18" i="15"/>
  <c r="O17" i="15"/>
  <c r="G17" i="15"/>
  <c r="N16" i="15"/>
  <c r="M15" i="15"/>
  <c r="L14" i="15"/>
  <c r="L37" i="15"/>
  <c r="D37" i="15"/>
  <c r="J35" i="15"/>
  <c r="I34" i="15"/>
  <c r="P33" i="15"/>
  <c r="H33" i="15"/>
  <c r="O32" i="15"/>
  <c r="N31" i="15"/>
  <c r="F31" i="15"/>
  <c r="M30" i="15"/>
  <c r="E30" i="15"/>
  <c r="L29" i="15"/>
  <c r="D29" i="15"/>
  <c r="K28" i="15"/>
  <c r="J27" i="15"/>
  <c r="I26" i="15"/>
  <c r="P25" i="15"/>
  <c r="H25" i="15"/>
  <c r="N23" i="15"/>
  <c r="F23" i="15"/>
  <c r="M22" i="15"/>
  <c r="L21" i="15"/>
  <c r="K20" i="15"/>
  <c r="J19" i="15"/>
  <c r="I18" i="15"/>
  <c r="P17" i="15"/>
  <c r="H17" i="15"/>
  <c r="N15" i="15"/>
  <c r="F15" i="15"/>
  <c r="M14" i="15"/>
  <c r="J23" i="15"/>
  <c r="J22" i="15"/>
  <c r="M37" i="15"/>
  <c r="E37" i="15"/>
  <c r="K35" i="15"/>
  <c r="C35" i="15"/>
  <c r="J34" i="15"/>
  <c r="I33" i="15"/>
  <c r="P32" i="15"/>
  <c r="O31" i="15"/>
  <c r="G31" i="15"/>
  <c r="N30" i="15"/>
  <c r="F30" i="15"/>
  <c r="M29" i="15"/>
  <c r="E29" i="15"/>
  <c r="L28" i="15"/>
  <c r="K27" i="15"/>
  <c r="C27" i="15"/>
  <c r="J26" i="15"/>
  <c r="I25" i="15"/>
  <c r="O23" i="15"/>
  <c r="G23" i="15"/>
  <c r="N22" i="15"/>
  <c r="F22" i="15"/>
  <c r="M21" i="15"/>
  <c r="K19" i="15"/>
  <c r="J18" i="15"/>
  <c r="I17" i="15"/>
  <c r="O15" i="15"/>
  <c r="G15" i="15"/>
  <c r="N14" i="15"/>
  <c r="F14" i="15"/>
  <c r="N37" i="15"/>
  <c r="F37" i="15"/>
  <c r="L35" i="15"/>
  <c r="D35" i="15"/>
  <c r="K34" i="15"/>
  <c r="C34" i="15"/>
  <c r="J33" i="15"/>
  <c r="I32" i="15"/>
  <c r="P31" i="15"/>
  <c r="H31" i="15"/>
  <c r="O30" i="15"/>
  <c r="G30" i="15"/>
  <c r="N29" i="15"/>
  <c r="F29" i="15"/>
  <c r="E28" i="15"/>
  <c r="L27" i="15"/>
  <c r="D27" i="15"/>
  <c r="K26" i="15"/>
  <c r="C26" i="15"/>
  <c r="J25" i="15"/>
  <c r="P23" i="15"/>
  <c r="H23" i="15"/>
  <c r="O22" i="15"/>
  <c r="G22" i="15"/>
  <c r="N21" i="15"/>
  <c r="F21" i="15"/>
  <c r="L19" i="15"/>
  <c r="K18" i="15"/>
  <c r="J17" i="15"/>
  <c r="P15" i="15"/>
  <c r="H15" i="15"/>
  <c r="O14" i="15"/>
  <c r="G14" i="15"/>
  <c r="I31" i="15"/>
  <c r="J24" i="15"/>
  <c r="I23" i="15"/>
  <c r="P22" i="15"/>
  <c r="H22" i="15"/>
  <c r="M19" i="15"/>
  <c r="L18" i="15"/>
  <c r="I15" i="15"/>
  <c r="K13" i="15"/>
  <c r="N13" i="15"/>
  <c r="F13" i="15"/>
  <c r="O13" i="15"/>
  <c r="G13" i="15"/>
  <c r="P13" i="15"/>
  <c r="H13" i="15"/>
  <c r="Q35" i="15"/>
  <c r="Q31" i="15"/>
  <c r="Q37" i="15"/>
  <c r="K12" i="2"/>
  <c r="K13" i="2"/>
  <c r="K14" i="2"/>
  <c r="K15" i="2"/>
  <c r="K16" i="2"/>
  <c r="K17" i="2"/>
  <c r="K18" i="2"/>
  <c r="K19"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11" i="2"/>
  <c r="K28" i="8"/>
  <c r="L402" i="2"/>
  <c r="N402" i="2"/>
  <c r="L403" i="2"/>
  <c r="N403" i="2"/>
  <c r="L404" i="2"/>
  <c r="N404" i="2"/>
  <c r="L405" i="2"/>
  <c r="N405" i="2"/>
  <c r="L406" i="2"/>
  <c r="N406" i="2"/>
  <c r="L407" i="2"/>
  <c r="N407" i="2"/>
  <c r="L408" i="2"/>
  <c r="N408" i="2"/>
  <c r="L409" i="2"/>
  <c r="N409" i="2"/>
  <c r="L410" i="2"/>
  <c r="N410" i="2"/>
  <c r="L411" i="2"/>
  <c r="N411" i="2"/>
  <c r="L412" i="2"/>
  <c r="N412" i="2"/>
  <c r="L413" i="2"/>
  <c r="N413" i="2"/>
  <c r="L414" i="2"/>
  <c r="N414" i="2"/>
  <c r="L415" i="2"/>
  <c r="N415" i="2"/>
  <c r="L416" i="2"/>
  <c r="N416" i="2"/>
  <c r="L417" i="2"/>
  <c r="N417" i="2"/>
  <c r="N418" i="2"/>
  <c r="N419" i="2"/>
  <c r="N420" i="2"/>
  <c r="N421" i="2"/>
  <c r="N422" i="2"/>
  <c r="N423" i="2"/>
  <c r="N424" i="2"/>
  <c r="N425" i="2"/>
  <c r="N426" i="2"/>
  <c r="N427" i="2"/>
  <c r="N428" i="2"/>
  <c r="L429" i="2"/>
  <c r="N429" i="2"/>
  <c r="L430" i="2"/>
  <c r="N430" i="2"/>
  <c r="L431" i="2"/>
  <c r="N431" i="2"/>
  <c r="L432" i="2"/>
  <c r="N432" i="2"/>
  <c r="L433" i="2"/>
  <c r="N433" i="2"/>
  <c r="L434" i="2"/>
  <c r="N434" i="2"/>
  <c r="L435" i="2"/>
  <c r="N435" i="2"/>
  <c r="L436" i="2"/>
  <c r="N436" i="2"/>
  <c r="L437" i="2"/>
  <c r="N437" i="2"/>
  <c r="L438" i="2"/>
  <c r="N438" i="2"/>
  <c r="L439" i="2"/>
  <c r="N439" i="2"/>
  <c r="L440" i="2"/>
  <c r="N440" i="2"/>
  <c r="L441" i="2"/>
  <c r="N441" i="2"/>
  <c r="L442" i="2"/>
  <c r="N442" i="2"/>
  <c r="L443" i="2"/>
  <c r="N443" i="2"/>
  <c r="L444" i="2"/>
  <c r="N444" i="2"/>
  <c r="L445" i="2"/>
  <c r="N445" i="2"/>
  <c r="L446" i="2"/>
  <c r="N446" i="2"/>
  <c r="L447" i="2"/>
  <c r="N447" i="2"/>
  <c r="L448" i="2"/>
  <c r="N448" i="2"/>
  <c r="L449" i="2"/>
  <c r="N449" i="2"/>
  <c r="L450" i="2"/>
  <c r="N450" i="2"/>
  <c r="L451" i="2"/>
  <c r="N451" i="2"/>
  <c r="L452" i="2"/>
  <c r="N452" i="2"/>
  <c r="L453" i="2"/>
  <c r="N453" i="2"/>
  <c r="L454" i="2"/>
  <c r="N454" i="2"/>
  <c r="L455" i="2"/>
  <c r="N455" i="2"/>
  <c r="L456" i="2"/>
  <c r="N456" i="2"/>
  <c r="L457" i="2"/>
  <c r="N457" i="2"/>
  <c r="L458" i="2"/>
  <c r="N458" i="2"/>
  <c r="L459" i="2"/>
  <c r="N459" i="2"/>
  <c r="L460" i="2"/>
  <c r="N460" i="2"/>
  <c r="N461" i="2"/>
  <c r="N462" i="2"/>
  <c r="N463" i="2"/>
  <c r="N464" i="2"/>
  <c r="N465" i="2"/>
  <c r="N466" i="2"/>
  <c r="N467" i="2"/>
  <c r="N468" i="2"/>
  <c r="N469" i="2"/>
  <c r="N470" i="2"/>
  <c r="N471" i="2"/>
  <c r="L472" i="2"/>
  <c r="N472" i="2"/>
  <c r="L473" i="2"/>
  <c r="N473" i="2"/>
  <c r="L474" i="2"/>
  <c r="N474" i="2"/>
  <c r="L475" i="2"/>
  <c r="N475" i="2"/>
  <c r="L476" i="2"/>
  <c r="N476" i="2"/>
  <c r="L477" i="2"/>
  <c r="N477" i="2"/>
  <c r="L478" i="2"/>
  <c r="N478" i="2"/>
  <c r="L479" i="2"/>
  <c r="N479" i="2"/>
  <c r="L480" i="2"/>
  <c r="N480" i="2"/>
  <c r="L481" i="2"/>
  <c r="N481" i="2"/>
  <c r="L482" i="2"/>
  <c r="N482" i="2"/>
  <c r="L483" i="2"/>
  <c r="N483" i="2"/>
  <c r="L484" i="2"/>
  <c r="N484" i="2"/>
  <c r="L485" i="2"/>
  <c r="N485" i="2"/>
  <c r="L486" i="2"/>
  <c r="N486" i="2"/>
  <c r="L487" i="2"/>
  <c r="N487" i="2"/>
  <c r="L488" i="2"/>
  <c r="N488" i="2"/>
  <c r="L489" i="2"/>
  <c r="N489" i="2"/>
  <c r="L490" i="2"/>
  <c r="N490" i="2"/>
  <c r="L491" i="2"/>
  <c r="N491" i="2"/>
  <c r="L492" i="2"/>
  <c r="N492" i="2"/>
  <c r="L493" i="2"/>
  <c r="N493" i="2"/>
  <c r="L494" i="2"/>
  <c r="N494" i="2"/>
  <c r="L495" i="2"/>
  <c r="N495" i="2"/>
  <c r="L496" i="2"/>
  <c r="N496" i="2"/>
  <c r="L497" i="2"/>
  <c r="N497" i="2"/>
  <c r="L498" i="2"/>
  <c r="N498" i="2"/>
  <c r="L499" i="2"/>
  <c r="N499" i="2"/>
  <c r="L500" i="2"/>
  <c r="N500" i="2"/>
  <c r="L501" i="2"/>
  <c r="N501" i="2"/>
  <c r="L502" i="2"/>
  <c r="N502" i="2"/>
  <c r="L503" i="2"/>
  <c r="N503" i="2"/>
  <c r="L504" i="2"/>
  <c r="N504" i="2"/>
  <c r="L505" i="2"/>
  <c r="N505" i="2"/>
  <c r="L506" i="2"/>
  <c r="N506" i="2"/>
  <c r="L507" i="2"/>
  <c r="N507" i="2"/>
  <c r="L508" i="2"/>
  <c r="N508" i="2"/>
  <c r="L509" i="2"/>
  <c r="N509" i="2"/>
  <c r="L510" i="2"/>
  <c r="N510" i="2"/>
  <c r="L511" i="2"/>
  <c r="N511" i="2"/>
  <c r="L512" i="2"/>
  <c r="N512" i="2"/>
  <c r="L513" i="2"/>
  <c r="N513" i="2"/>
  <c r="L514" i="2"/>
  <c r="N514" i="2"/>
  <c r="L515" i="2"/>
  <c r="N515" i="2"/>
  <c r="L516" i="2"/>
  <c r="N516" i="2"/>
  <c r="L517" i="2"/>
  <c r="N517" i="2"/>
  <c r="L518" i="2"/>
  <c r="N518" i="2"/>
  <c r="L519" i="2"/>
  <c r="N519" i="2"/>
  <c r="L520" i="2"/>
  <c r="N520" i="2"/>
  <c r="L521" i="2"/>
  <c r="N521" i="2"/>
  <c r="L522" i="2"/>
  <c r="N522" i="2"/>
  <c r="L523" i="2"/>
  <c r="N523" i="2"/>
  <c r="L524" i="2"/>
  <c r="N524" i="2"/>
  <c r="L525" i="2"/>
  <c r="N525" i="2"/>
  <c r="L526" i="2"/>
  <c r="N526" i="2"/>
  <c r="L527" i="2"/>
  <c r="N527" i="2"/>
  <c r="L528" i="2"/>
  <c r="N528" i="2"/>
  <c r="L529" i="2"/>
  <c r="N529" i="2"/>
  <c r="L530" i="2"/>
  <c r="N530" i="2"/>
  <c r="L531" i="2"/>
  <c r="N531" i="2"/>
  <c r="L532" i="2"/>
  <c r="N532" i="2"/>
  <c r="L533" i="2"/>
  <c r="N533" i="2"/>
  <c r="L534" i="2"/>
  <c r="N534" i="2"/>
  <c r="L535" i="2"/>
  <c r="N535" i="2"/>
  <c r="L536" i="2"/>
  <c r="N536" i="2"/>
  <c r="L537" i="2"/>
  <c r="N537" i="2"/>
  <c r="L538" i="2"/>
  <c r="N538" i="2"/>
  <c r="L539" i="2"/>
  <c r="N539" i="2"/>
  <c r="L540" i="2"/>
  <c r="N540" i="2"/>
  <c r="L541" i="2"/>
  <c r="N541" i="2"/>
  <c r="L542" i="2"/>
  <c r="N542" i="2"/>
  <c r="L543" i="2"/>
  <c r="N543" i="2"/>
  <c r="L544" i="2"/>
  <c r="N544" i="2"/>
  <c r="L545" i="2"/>
  <c r="N545" i="2"/>
  <c r="L546" i="2"/>
  <c r="N546" i="2"/>
  <c r="L547" i="2"/>
  <c r="N547" i="2"/>
  <c r="L548" i="2"/>
  <c r="N548" i="2"/>
  <c r="L549" i="2"/>
  <c r="N549" i="2"/>
  <c r="L550" i="2"/>
  <c r="N550" i="2"/>
  <c r="L400" i="2"/>
  <c r="N400" i="2"/>
  <c r="L401" i="2"/>
  <c r="N401" i="2"/>
  <c r="L471" i="2"/>
  <c r="L470" i="2"/>
  <c r="L469" i="2"/>
  <c r="L468" i="2"/>
  <c r="L467" i="2"/>
  <c r="L466" i="2"/>
  <c r="L465" i="2"/>
  <c r="L464" i="2"/>
  <c r="L463" i="2"/>
  <c r="L462" i="2"/>
  <c r="L461" i="2"/>
  <c r="L428" i="2"/>
  <c r="L427" i="2"/>
  <c r="L426" i="2"/>
  <c r="L425" i="2"/>
  <c r="L424" i="2"/>
  <c r="L423" i="2"/>
  <c r="L422" i="2"/>
  <c r="L421" i="2"/>
  <c r="L420" i="2"/>
  <c r="L419" i="2"/>
  <c r="L418"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12" i="2"/>
  <c r="N13" i="2"/>
  <c r="N14" i="2"/>
  <c r="N15" i="2"/>
  <c r="N16" i="2"/>
  <c r="N17" i="2"/>
  <c r="N18" i="2"/>
  <c r="N19" i="2"/>
  <c r="N20" i="2"/>
  <c r="N21" i="2"/>
  <c r="N22" i="2"/>
  <c r="N23" i="2"/>
  <c r="N24" i="2"/>
  <c r="N25" i="2"/>
  <c r="N11" i="2"/>
  <c r="J151" i="10"/>
  <c r="K151" i="10"/>
  <c r="J152" i="10"/>
  <c r="K152" i="10"/>
  <c r="J153" i="10"/>
  <c r="K153" i="10"/>
  <c r="J142" i="10"/>
  <c r="K142" i="10"/>
  <c r="J143" i="10"/>
  <c r="K143" i="10"/>
  <c r="J144" i="10"/>
  <c r="K144" i="10"/>
  <c r="J145" i="10"/>
  <c r="K145" i="10"/>
  <c r="J146" i="10"/>
  <c r="K146" i="10"/>
  <c r="J147" i="10"/>
  <c r="K147" i="10"/>
  <c r="J148" i="10"/>
  <c r="K148" i="10"/>
  <c r="J149" i="10"/>
  <c r="K149" i="10"/>
  <c r="J150" i="10"/>
  <c r="K150" i="10"/>
  <c r="J130" i="10"/>
  <c r="J131" i="10"/>
  <c r="J132" i="10"/>
  <c r="J133" i="10"/>
  <c r="K133" i="10" s="1"/>
  <c r="J134" i="10"/>
  <c r="J135" i="10"/>
  <c r="J136" i="10"/>
  <c r="J137" i="10"/>
  <c r="K137" i="10" s="1"/>
  <c r="J138" i="10"/>
  <c r="K138" i="10"/>
  <c r="J139" i="10"/>
  <c r="K139" i="10"/>
  <c r="J140" i="10"/>
  <c r="K140" i="10"/>
  <c r="J141" i="10"/>
  <c r="K141" i="10"/>
  <c r="J129" i="10"/>
  <c r="G130" i="10"/>
  <c r="G131" i="10"/>
  <c r="G132" i="10"/>
  <c r="G133" i="10"/>
  <c r="G134" i="10"/>
  <c r="G135" i="10"/>
  <c r="G136" i="10"/>
  <c r="G137" i="10"/>
  <c r="G138" i="10"/>
  <c r="G139" i="10"/>
  <c r="G140" i="10"/>
  <c r="G141" i="10"/>
  <c r="G142" i="10"/>
  <c r="G143" i="10"/>
  <c r="G144" i="10"/>
  <c r="G145" i="10"/>
  <c r="G146" i="10"/>
  <c r="G147" i="10"/>
  <c r="G148" i="10"/>
  <c r="G149" i="10"/>
  <c r="H149" i="10"/>
  <c r="G150" i="10"/>
  <c r="H150" i="10"/>
  <c r="G151" i="10"/>
  <c r="H151" i="10" s="1"/>
  <c r="G152" i="10"/>
  <c r="H152" i="10" s="1"/>
  <c r="G153" i="10"/>
  <c r="H153" i="10" s="1"/>
  <c r="G129" i="10"/>
  <c r="H129" i="10" s="1"/>
  <c r="D130" i="10"/>
  <c r="D131" i="10"/>
  <c r="D132" i="10"/>
  <c r="D133" i="10"/>
  <c r="D134" i="10"/>
  <c r="D135" i="10"/>
  <c r="D136" i="10"/>
  <c r="D137" i="10"/>
  <c r="E137" i="10" s="1"/>
  <c r="D138" i="10"/>
  <c r="D139" i="10"/>
  <c r="D140" i="10"/>
  <c r="D141" i="10"/>
  <c r="E141" i="10" s="1"/>
  <c r="D142" i="10"/>
  <c r="D143" i="10"/>
  <c r="D144" i="10"/>
  <c r="D145" i="10"/>
  <c r="E145" i="10" s="1"/>
  <c r="D146" i="10"/>
  <c r="D147" i="10"/>
  <c r="D148" i="10"/>
  <c r="D149" i="10"/>
  <c r="E149" i="10" s="1"/>
  <c r="D150" i="10"/>
  <c r="E150" i="10" s="1"/>
  <c r="D151" i="10"/>
  <c r="E151" i="10" s="1"/>
  <c r="D152" i="10"/>
  <c r="E152" i="10" s="1"/>
  <c r="D153" i="10"/>
  <c r="E153" i="10" s="1"/>
  <c r="D129" i="10"/>
  <c r="A149" i="10"/>
  <c r="A150" i="10"/>
  <c r="A151" i="10"/>
  <c r="A152" i="10"/>
  <c r="A153" i="10"/>
  <c r="F36" i="8"/>
  <c r="F37" i="8"/>
  <c r="F38" i="8"/>
  <c r="K38" i="8" s="1"/>
  <c r="L38" i="8" s="1"/>
  <c r="F39" i="8"/>
  <c r="F40" i="8"/>
  <c r="M40" i="8" s="1"/>
  <c r="F41" i="8"/>
  <c r="M41" i="8" s="1"/>
  <c r="F42" i="8"/>
  <c r="K42" i="8"/>
  <c r="L42" i="8" s="1"/>
  <c r="F43" i="8"/>
  <c r="M43" i="8" s="1"/>
  <c r="F44" i="8"/>
  <c r="K44" i="8"/>
  <c r="L44" i="8" s="1"/>
  <c r="F45" i="8"/>
  <c r="M45" i="8" s="1"/>
  <c r="I36" i="8"/>
  <c r="I37" i="8"/>
  <c r="I38" i="8"/>
  <c r="I39" i="8"/>
  <c r="I40" i="8"/>
  <c r="I41" i="8"/>
  <c r="I42" i="8"/>
  <c r="I43" i="8"/>
  <c r="I44" i="8"/>
  <c r="I45" i="8"/>
  <c r="I34" i="8"/>
  <c r="I35" i="8"/>
  <c r="I33" i="8"/>
  <c r="F34" i="8"/>
  <c r="F35" i="8"/>
  <c r="F33" i="8"/>
  <c r="M39" i="8"/>
  <c r="M37" i="8"/>
  <c r="K41" i="8"/>
  <c r="L41" i="8" s="1"/>
  <c r="K37" i="8"/>
  <c r="L37" i="8" s="1"/>
  <c r="K43" i="8"/>
  <c r="L43" i="8" s="1"/>
  <c r="K39" i="8"/>
  <c r="L39" i="8" s="1"/>
  <c r="M42" i="8"/>
  <c r="E7" i="12"/>
  <c r="D8" i="13"/>
  <c r="C8" i="12"/>
  <c r="D7" i="13"/>
  <c r="C7" i="12"/>
  <c r="D6" i="13"/>
  <c r="C6" i="12"/>
  <c r="D5" i="13"/>
  <c r="C5" i="12"/>
  <c r="B3" i="13"/>
  <c r="C3" i="12"/>
  <c r="B2" i="13"/>
  <c r="C2" i="12"/>
  <c r="B1" i="13"/>
  <c r="C1" i="12"/>
  <c r="H1" i="10"/>
  <c r="J4" i="9"/>
  <c r="L26" i="1"/>
  <c r="I22" i="1"/>
  <c r="L12" i="2"/>
  <c r="M12" i="2"/>
  <c r="L13" i="2"/>
  <c r="M13" i="2"/>
  <c r="L85" i="2"/>
  <c r="L86" i="2"/>
  <c r="L88" i="2"/>
  <c r="L89" i="2"/>
  <c r="L90" i="2"/>
  <c r="L93" i="2"/>
  <c r="L94" i="2"/>
  <c r="L96" i="2"/>
  <c r="L97" i="2"/>
  <c r="L98" i="2"/>
  <c r="L100" i="2"/>
  <c r="L101" i="2"/>
  <c r="L102" i="2"/>
  <c r="L104" i="2"/>
  <c r="L105" i="2"/>
  <c r="L106" i="2"/>
  <c r="L108" i="2"/>
  <c r="L109" i="2"/>
  <c r="L110" i="2"/>
  <c r="L113" i="2"/>
  <c r="L114" i="2"/>
  <c r="L116" i="2"/>
  <c r="L117" i="2"/>
  <c r="L118" i="2"/>
  <c r="L120" i="2"/>
  <c r="L121" i="2"/>
  <c r="L122" i="2"/>
  <c r="L125" i="2"/>
  <c r="L126" i="2"/>
  <c r="L128" i="2"/>
  <c r="L129" i="2"/>
  <c r="L130" i="2"/>
  <c r="L132" i="2"/>
  <c r="L133" i="2"/>
  <c r="L134" i="2"/>
  <c r="L136" i="2"/>
  <c r="L137" i="2"/>
  <c r="L208" i="2"/>
  <c r="L212" i="2"/>
  <c r="L213" i="2"/>
  <c r="L216" i="2"/>
  <c r="L220" i="2"/>
  <c r="L224" i="2"/>
  <c r="L228" i="2"/>
  <c r="L229" i="2"/>
  <c r="L232" i="2"/>
  <c r="L236" i="2"/>
  <c r="L240" i="2"/>
  <c r="L244" i="2"/>
  <c r="L245" i="2"/>
  <c r="L248" i="2"/>
  <c r="L252" i="2"/>
  <c r="L256" i="2"/>
  <c r="L260" i="2"/>
  <c r="L261" i="2"/>
  <c r="L264" i="2"/>
  <c r="L268" i="2"/>
  <c r="L272" i="2"/>
  <c r="L276" i="2"/>
  <c r="L277" i="2"/>
  <c r="L280" i="2"/>
  <c r="L284" i="2"/>
  <c r="L288" i="2"/>
  <c r="L292" i="2"/>
  <c r="L293" i="2"/>
  <c r="L296" i="2"/>
  <c r="L300" i="2"/>
  <c r="L304" i="2"/>
  <c r="L308" i="2"/>
  <c r="L309" i="2"/>
  <c r="L138" i="2"/>
  <c r="L142" i="2"/>
  <c r="L143" i="2"/>
  <c r="L146" i="2"/>
  <c r="L147" i="2"/>
  <c r="L150" i="2"/>
  <c r="L151" i="2"/>
  <c r="L154" i="2"/>
  <c r="L158" i="2"/>
  <c r="L159" i="2"/>
  <c r="L162" i="2"/>
  <c r="L163" i="2"/>
  <c r="L166" i="2"/>
  <c r="L167" i="2"/>
  <c r="L170" i="2"/>
  <c r="L174" i="2"/>
  <c r="L175" i="2"/>
  <c r="L178" i="2"/>
  <c r="L179" i="2"/>
  <c r="L182" i="2"/>
  <c r="L183" i="2"/>
  <c r="L186" i="2"/>
  <c r="L190" i="2"/>
  <c r="L191" i="2"/>
  <c r="L194" i="2"/>
  <c r="L195" i="2"/>
  <c r="L198" i="2"/>
  <c r="L199" i="2"/>
  <c r="L202" i="2"/>
  <c r="L206" i="2"/>
  <c r="L207" i="2"/>
  <c r="A179" i="10"/>
  <c r="A130" i="10"/>
  <c r="A131" i="10"/>
  <c r="A132" i="10"/>
  <c r="A133" i="10"/>
  <c r="A134" i="10"/>
  <c r="A135" i="10"/>
  <c r="A136" i="10"/>
  <c r="B136" i="10" s="1"/>
  <c r="A137" i="10"/>
  <c r="A138" i="10"/>
  <c r="A139" i="10"/>
  <c r="A140" i="10"/>
  <c r="A141" i="10"/>
  <c r="A142" i="10"/>
  <c r="A143" i="10"/>
  <c r="A144" i="10"/>
  <c r="A145" i="10"/>
  <c r="A146" i="10"/>
  <c r="A147" i="10"/>
  <c r="A148" i="10"/>
  <c r="A129" i="10"/>
  <c r="A44" i="6"/>
  <c r="A45" i="6" s="1"/>
  <c r="A46" i="6" s="1"/>
  <c r="A47" i="6" s="1"/>
  <c r="A48" i="6" s="1"/>
  <c r="A49" i="6" s="1"/>
  <c r="A50" i="6" s="1"/>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7" i="2"/>
  <c r="L306" i="2"/>
  <c r="L305" i="2"/>
  <c r="L303" i="2"/>
  <c r="L302" i="2"/>
  <c r="L299" i="2"/>
  <c r="L298" i="2"/>
  <c r="L295" i="2"/>
  <c r="L294" i="2"/>
  <c r="L291" i="2"/>
  <c r="L290" i="2"/>
  <c r="L289" i="2"/>
  <c r="L287" i="2"/>
  <c r="L286" i="2"/>
  <c r="L283" i="2"/>
  <c r="L282" i="2"/>
  <c r="L279" i="2"/>
  <c r="L278" i="2"/>
  <c r="L275" i="2"/>
  <c r="L274" i="2"/>
  <c r="L273" i="2"/>
  <c r="L271" i="2"/>
  <c r="L270" i="2"/>
  <c r="L267" i="2"/>
  <c r="L266" i="2"/>
  <c r="L263" i="2"/>
  <c r="L262" i="2"/>
  <c r="L259" i="2"/>
  <c r="L258" i="2"/>
  <c r="L257" i="2"/>
  <c r="L255" i="2"/>
  <c r="L254" i="2"/>
  <c r="L251" i="2"/>
  <c r="L250" i="2"/>
  <c r="L247" i="2"/>
  <c r="L246" i="2"/>
  <c r="L243" i="2"/>
  <c r="L242" i="2"/>
  <c r="L241" i="2"/>
  <c r="L239" i="2"/>
  <c r="L238" i="2"/>
  <c r="L235" i="2"/>
  <c r="L234" i="2"/>
  <c r="L231" i="2"/>
  <c r="L230" i="2"/>
  <c r="L227" i="2"/>
  <c r="L226" i="2"/>
  <c r="L225" i="2"/>
  <c r="L223" i="2"/>
  <c r="L222" i="2"/>
  <c r="L219" i="2"/>
  <c r="L218" i="2"/>
  <c r="L215" i="2"/>
  <c r="L214" i="2"/>
  <c r="L211" i="2"/>
  <c r="L210" i="2"/>
  <c r="L209" i="2"/>
  <c r="L205" i="2"/>
  <c r="L204" i="2"/>
  <c r="L203" i="2"/>
  <c r="L201" i="2"/>
  <c r="L200" i="2"/>
  <c r="L197" i="2"/>
  <c r="L196" i="2"/>
  <c r="L193" i="2"/>
  <c r="L192" i="2"/>
  <c r="L189" i="2"/>
  <c r="L188" i="2"/>
  <c r="L187" i="2"/>
  <c r="L185" i="2"/>
  <c r="L184" i="2"/>
  <c r="L181" i="2"/>
  <c r="L180" i="2"/>
  <c r="L177" i="2"/>
  <c r="L176" i="2"/>
  <c r="L173" i="2"/>
  <c r="L172" i="2"/>
  <c r="L171" i="2"/>
  <c r="L169" i="2"/>
  <c r="L168" i="2"/>
  <c r="L165" i="2"/>
  <c r="L164" i="2"/>
  <c r="L161" i="2"/>
  <c r="L160" i="2"/>
  <c r="L157" i="2"/>
  <c r="L156" i="2"/>
  <c r="L155" i="2"/>
  <c r="L153" i="2"/>
  <c r="L152" i="2"/>
  <c r="L149" i="2"/>
  <c r="L148" i="2"/>
  <c r="L145" i="2"/>
  <c r="L144" i="2"/>
  <c r="L141" i="2"/>
  <c r="L140" i="2"/>
  <c r="L139" i="2"/>
  <c r="L124" i="2"/>
  <c r="L112" i="2"/>
  <c r="L92" i="2"/>
  <c r="L217" i="2"/>
  <c r="L233" i="2"/>
  <c r="L249" i="2"/>
  <c r="L265" i="2"/>
  <c r="L281" i="2"/>
  <c r="L297" i="2"/>
  <c r="L221" i="2"/>
  <c r="L237" i="2"/>
  <c r="L253" i="2"/>
  <c r="L269" i="2"/>
  <c r="L285" i="2"/>
  <c r="L301" i="2"/>
  <c r="B149" i="10"/>
  <c r="L135" i="2"/>
  <c r="L131" i="2"/>
  <c r="L127" i="2"/>
  <c r="L123" i="2"/>
  <c r="L119" i="2"/>
  <c r="L115" i="2"/>
  <c r="L111" i="2"/>
  <c r="L107" i="2"/>
  <c r="L103" i="2"/>
  <c r="L99" i="2"/>
  <c r="L95" i="2"/>
  <c r="L91" i="2"/>
  <c r="L87" i="2"/>
  <c r="L84" i="2"/>
  <c r="L83" i="2"/>
  <c r="L82" i="2"/>
  <c r="L81" i="2"/>
  <c r="L80" i="2"/>
  <c r="L79" i="2"/>
  <c r="L78" i="2"/>
  <c r="K136" i="10"/>
  <c r="L77" i="2"/>
  <c r="K135" i="10"/>
  <c r="L76" i="2"/>
  <c r="K134" i="10"/>
  <c r="L75" i="2"/>
  <c r="L74" i="2"/>
  <c r="K132" i="10"/>
  <c r="L73" i="2"/>
  <c r="K131" i="10"/>
  <c r="L72" i="2"/>
  <c r="K130" i="10"/>
  <c r="L71" i="2"/>
  <c r="K129" i="10"/>
  <c r="L70" i="2"/>
  <c r="H148" i="10"/>
  <c r="L69" i="2"/>
  <c r="H147" i="10"/>
  <c r="L68" i="2"/>
  <c r="H146" i="10"/>
  <c r="L67" i="2"/>
  <c r="H145" i="10"/>
  <c r="L66" i="2"/>
  <c r="H144" i="10"/>
  <c r="L65" i="2"/>
  <c r="H143" i="10"/>
  <c r="L64" i="2"/>
  <c r="H142" i="10"/>
  <c r="L63" i="2"/>
  <c r="H141" i="10"/>
  <c r="L62" i="2"/>
  <c r="H140" i="10"/>
  <c r="L61" i="2"/>
  <c r="H139" i="10"/>
  <c r="L60" i="2"/>
  <c r="H138" i="10"/>
  <c r="L59" i="2"/>
  <c r="H137" i="10"/>
  <c r="L58" i="2"/>
  <c r="H136" i="10"/>
  <c r="L57" i="2"/>
  <c r="H135" i="10"/>
  <c r="L56" i="2"/>
  <c r="H134" i="10"/>
  <c r="L55" i="2"/>
  <c r="H133" i="10"/>
  <c r="L54" i="2"/>
  <c r="H132" i="10"/>
  <c r="L53" i="2"/>
  <c r="H131" i="10"/>
  <c r="L52" i="2"/>
  <c r="H130" i="10"/>
  <c r="L51" i="2"/>
  <c r="L50" i="2"/>
  <c r="E148" i="10"/>
  <c r="L49" i="2"/>
  <c r="E147" i="10"/>
  <c r="L48" i="2"/>
  <c r="E146" i="10"/>
  <c r="L47" i="2"/>
  <c r="L46" i="2"/>
  <c r="E144" i="10"/>
  <c r="L45" i="2"/>
  <c r="E143" i="10"/>
  <c r="L44" i="2"/>
  <c r="E142" i="10"/>
  <c r="L43" i="2"/>
  <c r="L42" i="2"/>
  <c r="E140" i="10"/>
  <c r="L41" i="2"/>
  <c r="E139" i="10"/>
  <c r="L40" i="2"/>
  <c r="E138" i="10"/>
  <c r="L39" i="2"/>
  <c r="L38" i="2"/>
  <c r="L37" i="2"/>
  <c r="E135" i="10"/>
  <c r="L36" i="2"/>
  <c r="L35" i="2"/>
  <c r="L34" i="2"/>
  <c r="L33" i="2"/>
  <c r="L32" i="2"/>
  <c r="L31" i="2"/>
  <c r="L30" i="2"/>
  <c r="M30" i="2"/>
  <c r="L29" i="2"/>
  <c r="M29" i="2"/>
  <c r="L28" i="2"/>
  <c r="L27" i="2"/>
  <c r="M27" i="2"/>
  <c r="L26" i="2"/>
  <c r="M26" i="2"/>
  <c r="L25" i="2"/>
  <c r="M25" i="2"/>
  <c r="L24" i="2"/>
  <c r="M24" i="2"/>
  <c r="L23" i="2"/>
  <c r="M23" i="2"/>
  <c r="L22" i="2"/>
  <c r="L21" i="2"/>
  <c r="L20" i="2"/>
  <c r="L19" i="2"/>
  <c r="L18" i="2"/>
  <c r="L17" i="2"/>
  <c r="M17" i="2"/>
  <c r="L16" i="2"/>
  <c r="M16" i="2"/>
  <c r="L15" i="2"/>
  <c r="M15" i="2"/>
  <c r="L14" i="2"/>
  <c r="M14" i="2"/>
  <c r="L11" i="2"/>
  <c r="M11" i="2"/>
  <c r="J8" i="8"/>
  <c r="B138" i="10"/>
  <c r="M20" i="2"/>
  <c r="B146" i="10"/>
  <c r="M28" i="2"/>
  <c r="J6" i="8"/>
  <c r="M22" i="2"/>
  <c r="B139" i="10"/>
  <c r="M21" i="2"/>
  <c r="B137" i="10"/>
  <c r="M19" i="2"/>
  <c r="M18" i="2"/>
  <c r="G39" i="15" s="1"/>
  <c r="B39" i="15"/>
  <c r="B133" i="10"/>
  <c r="B130" i="10"/>
  <c r="B144" i="10"/>
  <c r="B148" i="10"/>
  <c r="B143" i="10"/>
  <c r="E131" i="10"/>
  <c r="E136" i="10"/>
  <c r="B145" i="10"/>
  <c r="B152" i="10"/>
  <c r="E130" i="10"/>
  <c r="E133" i="10"/>
  <c r="B147" i="10"/>
  <c r="E134" i="10"/>
  <c r="J7" i="8"/>
  <c r="B134" i="10"/>
  <c r="B131" i="10"/>
  <c r="B140" i="10"/>
  <c r="B142" i="10"/>
  <c r="B15" i="15"/>
  <c r="L39" i="15"/>
  <c r="M39" i="15"/>
  <c r="F39" i="15"/>
  <c r="N39" i="15"/>
  <c r="D39" i="15"/>
  <c r="I39" i="15"/>
  <c r="J39" i="15"/>
  <c r="E39" i="15"/>
  <c r="K39" i="15"/>
  <c r="O39" i="15"/>
  <c r="H39" i="15"/>
  <c r="P39" i="15"/>
  <c r="C39" i="15"/>
  <c r="C15" i="15"/>
  <c r="B24" i="15"/>
  <c r="C24" i="15"/>
  <c r="C18" i="15"/>
  <c r="C17" i="15"/>
  <c r="C19" i="15"/>
  <c r="B20" i="15"/>
  <c r="D19" i="15"/>
  <c r="D20" i="15"/>
  <c r="C14" i="15"/>
  <c r="Q14" i="15" s="1"/>
  <c r="B13" i="15"/>
  <c r="D24" i="15"/>
  <c r="E18" i="15"/>
  <c r="E17" i="15"/>
  <c r="E23" i="15"/>
  <c r="D23" i="15"/>
  <c r="B19" i="15"/>
  <c r="Q19" i="15" s="1"/>
  <c r="B21" i="15"/>
  <c r="B18" i="15"/>
  <c r="D17" i="15"/>
  <c r="C21" i="15"/>
  <c r="Q21" i="15" s="1"/>
  <c r="C23" i="15"/>
  <c r="B23" i="15"/>
  <c r="E19" i="15"/>
  <c r="B14" i="15"/>
  <c r="E24" i="15"/>
  <c r="D18" i="15"/>
  <c r="B17" i="15"/>
  <c r="C20" i="15"/>
  <c r="E20" i="15"/>
  <c r="E21" i="15"/>
  <c r="D21" i="15"/>
  <c r="D14" i="15"/>
  <c r="D13" i="15"/>
  <c r="E14" i="15"/>
  <c r="E13" i="15"/>
  <c r="C13" i="15"/>
  <c r="C22" i="15"/>
  <c r="D22" i="15"/>
  <c r="Q22" i="15" s="1"/>
  <c r="E22" i="15"/>
  <c r="B22" i="15"/>
  <c r="E16" i="15"/>
  <c r="B16" i="15"/>
  <c r="C16" i="15"/>
  <c r="D16" i="15"/>
  <c r="E15" i="15"/>
  <c r="Q15" i="15" s="1"/>
  <c r="D15" i="15"/>
  <c r="B129" i="10"/>
  <c r="B141" i="10"/>
  <c r="B132" i="10"/>
  <c r="E129" i="10"/>
  <c r="B151" i="10"/>
  <c r="B153" i="10"/>
  <c r="E132" i="10"/>
  <c r="B150" i="10"/>
  <c r="J5" i="8"/>
  <c r="B135" i="10"/>
  <c r="F7" i="2"/>
  <c r="F10" i="9"/>
  <c r="F7" i="10"/>
  <c r="D7" i="8"/>
  <c r="D7" i="10"/>
  <c r="D8" i="10"/>
  <c r="C11" i="9"/>
  <c r="C10" i="9"/>
  <c r="D8" i="2"/>
  <c r="D7" i="2"/>
  <c r="B8" i="8"/>
  <c r="B7" i="8"/>
  <c r="D6" i="10"/>
  <c r="C9" i="9"/>
  <c r="D6" i="2"/>
  <c r="B6" i="8"/>
  <c r="D5" i="10"/>
  <c r="C8" i="9"/>
  <c r="D5" i="2"/>
  <c r="B5" i="8"/>
  <c r="B3" i="10"/>
  <c r="C6" i="9"/>
  <c r="B2" i="10"/>
  <c r="C5" i="9"/>
  <c r="C2" i="2"/>
  <c r="C3" i="2"/>
  <c r="B3" i="8"/>
  <c r="B2" i="8"/>
  <c r="B1" i="10"/>
  <c r="C4" i="9"/>
  <c r="C1" i="2"/>
  <c r="B1" i="8"/>
  <c r="M16" i="12"/>
  <c r="B15" i="8" s="1"/>
  <c r="M17" i="12"/>
  <c r="B16" i="8"/>
  <c r="M18" i="12"/>
  <c r="B17" i="8" s="1"/>
  <c r="E17" i="8" s="1"/>
  <c r="F17" i="8" s="1"/>
  <c r="M19" i="12"/>
  <c r="B18" i="8"/>
  <c r="E18" i="8"/>
  <c r="F18" i="8" s="1"/>
  <c r="M20" i="12"/>
  <c r="B19" i="8" s="1"/>
  <c r="M21" i="12"/>
  <c r="B20" i="8" s="1"/>
  <c r="M22" i="12"/>
  <c r="B21" i="8"/>
  <c r="E21" i="8" s="1"/>
  <c r="F21" i="8" s="1"/>
  <c r="M23" i="12"/>
  <c r="B22" i="8"/>
  <c r="E22" i="8"/>
  <c r="F22" i="8" s="1"/>
  <c r="M24" i="12"/>
  <c r="B23" i="8"/>
  <c r="E23" i="8" s="1"/>
  <c r="F23" i="8" s="1"/>
  <c r="M25" i="12"/>
  <c r="B24" i="8" s="1"/>
  <c r="E24" i="8"/>
  <c r="M26" i="12"/>
  <c r="B25" i="8" s="1"/>
  <c r="E25" i="8" s="1"/>
  <c r="F25" i="8" s="1"/>
  <c r="M27" i="12"/>
  <c r="B26" i="8"/>
  <c r="E26" i="8"/>
  <c r="F26" i="8" s="1"/>
  <c r="M28" i="12"/>
  <c r="B27" i="8" s="1"/>
  <c r="E27" i="8" s="1"/>
  <c r="M15" i="12"/>
  <c r="B14" i="8"/>
  <c r="E14" i="8" s="1"/>
  <c r="F14" i="8" s="1"/>
  <c r="M14" i="12"/>
  <c r="B13" i="8"/>
  <c r="K29" i="12"/>
  <c r="K30" i="12"/>
  <c r="L29" i="12"/>
  <c r="L30" i="12" s="1"/>
  <c r="I29" i="12"/>
  <c r="I30" i="12"/>
  <c r="J29" i="12"/>
  <c r="J30" i="12" s="1"/>
  <c r="B23" i="1"/>
  <c r="B22" i="1"/>
  <c r="B21" i="1"/>
  <c r="B20" i="1"/>
  <c r="B19" i="1"/>
  <c r="B16" i="1"/>
  <c r="B29" i="12"/>
  <c r="C29" i="12"/>
  <c r="D29" i="12"/>
  <c r="D20" i="1"/>
  <c r="E29" i="12"/>
  <c r="D21" i="1" s="1"/>
  <c r="G29" i="12"/>
  <c r="G30" i="12" s="1"/>
  <c r="H29" i="12"/>
  <c r="F29" i="12"/>
  <c r="F30" i="12"/>
  <c r="A121" i="10"/>
  <c r="D121" i="10"/>
  <c r="E121" i="10" s="1"/>
  <c r="G121" i="10"/>
  <c r="H121" i="10"/>
  <c r="J121" i="10"/>
  <c r="K121" i="10" s="1"/>
  <c r="A122" i="10"/>
  <c r="B122" i="10"/>
  <c r="D122" i="10"/>
  <c r="E122" i="10" s="1"/>
  <c r="G122" i="10"/>
  <c r="H122" i="10"/>
  <c r="J122" i="10"/>
  <c r="K122" i="10" s="1"/>
  <c r="A123" i="10"/>
  <c r="B123" i="10" s="1"/>
  <c r="D123" i="10"/>
  <c r="E123" i="10"/>
  <c r="G123" i="10"/>
  <c r="H123" i="10"/>
  <c r="J123" i="10"/>
  <c r="K123" i="10"/>
  <c r="A124" i="10"/>
  <c r="D124" i="10"/>
  <c r="E124" i="10" s="1"/>
  <c r="G124" i="10"/>
  <c r="H124" i="10" s="1"/>
  <c r="J124" i="10"/>
  <c r="K124" i="10"/>
  <c r="A35" i="10"/>
  <c r="D35" i="10"/>
  <c r="E35" i="10"/>
  <c r="G35" i="10"/>
  <c r="H35" i="10" s="1"/>
  <c r="J35" i="10"/>
  <c r="K35" i="10"/>
  <c r="A36" i="10"/>
  <c r="B36" i="10" s="1"/>
  <c r="D36" i="10"/>
  <c r="E36" i="10" s="1"/>
  <c r="G36" i="10"/>
  <c r="H36" i="10"/>
  <c r="J36" i="10"/>
  <c r="K36" i="10" s="1"/>
  <c r="A37" i="10"/>
  <c r="D37" i="10"/>
  <c r="E37" i="10"/>
  <c r="G37" i="10"/>
  <c r="H37" i="10"/>
  <c r="J37" i="10"/>
  <c r="K37" i="10"/>
  <c r="A38" i="10"/>
  <c r="D38" i="10"/>
  <c r="E38" i="10"/>
  <c r="G38" i="10"/>
  <c r="H38" i="10" s="1"/>
  <c r="J38" i="10"/>
  <c r="K38" i="10" s="1"/>
  <c r="A39" i="10"/>
  <c r="D39" i="10"/>
  <c r="E39" i="10"/>
  <c r="G39" i="10"/>
  <c r="H39" i="10"/>
  <c r="J39" i="10"/>
  <c r="K39" i="10"/>
  <c r="A40" i="10"/>
  <c r="D40" i="10"/>
  <c r="E40" i="10" s="1"/>
  <c r="G40" i="10"/>
  <c r="H40" i="10"/>
  <c r="J40" i="10"/>
  <c r="K40" i="10" s="1"/>
  <c r="A41" i="10"/>
  <c r="D41" i="10"/>
  <c r="E41" i="10"/>
  <c r="G41" i="10"/>
  <c r="H41" i="10"/>
  <c r="J41" i="10"/>
  <c r="K41" i="10"/>
  <c r="A42" i="10"/>
  <c r="D42" i="10"/>
  <c r="E42" i="10"/>
  <c r="G42" i="10"/>
  <c r="H42" i="10" s="1"/>
  <c r="J42" i="10"/>
  <c r="K42" i="10"/>
  <c r="A43" i="10"/>
  <c r="B43" i="10" s="1"/>
  <c r="D43" i="10"/>
  <c r="E43" i="10" s="1"/>
  <c r="G43" i="10"/>
  <c r="H43" i="10" s="1"/>
  <c r="J43" i="10"/>
  <c r="K43" i="10"/>
  <c r="A44" i="10"/>
  <c r="D44" i="10"/>
  <c r="E44" i="10"/>
  <c r="G44" i="10"/>
  <c r="H44" i="10" s="1"/>
  <c r="J44" i="10"/>
  <c r="K44" i="10"/>
  <c r="A45" i="10"/>
  <c r="B45" i="10" s="1"/>
  <c r="D45" i="10"/>
  <c r="E45" i="10"/>
  <c r="G45" i="10"/>
  <c r="H45" i="10" s="1"/>
  <c r="J45" i="10"/>
  <c r="K45" i="10"/>
  <c r="A46" i="10"/>
  <c r="B46" i="10" s="1"/>
  <c r="D46" i="10"/>
  <c r="E46" i="10" s="1"/>
  <c r="G46" i="10"/>
  <c r="H46" i="10"/>
  <c r="J46" i="10"/>
  <c r="K46" i="10" s="1"/>
  <c r="A47" i="10"/>
  <c r="D47" i="10"/>
  <c r="E47" i="10"/>
  <c r="G47" i="10"/>
  <c r="H47" i="10"/>
  <c r="J47" i="10"/>
  <c r="K47" i="10"/>
  <c r="A48" i="10"/>
  <c r="B48" i="10"/>
  <c r="D48" i="10"/>
  <c r="E48" i="10"/>
  <c r="G48" i="10"/>
  <c r="H48" i="10"/>
  <c r="J48" i="10"/>
  <c r="K48" i="10"/>
  <c r="A49" i="10"/>
  <c r="D49" i="10"/>
  <c r="E49" i="10"/>
  <c r="G49" i="10"/>
  <c r="H49" i="10" s="1"/>
  <c r="J49" i="10"/>
  <c r="K49" i="10" s="1"/>
  <c r="A50" i="10"/>
  <c r="D50" i="10"/>
  <c r="E50" i="10"/>
  <c r="G50" i="10"/>
  <c r="H50" i="10"/>
  <c r="J50" i="10"/>
  <c r="K50" i="10"/>
  <c r="A51" i="10"/>
  <c r="D51" i="10"/>
  <c r="E51" i="10" s="1"/>
  <c r="G51" i="10"/>
  <c r="H51" i="10"/>
  <c r="J51" i="10"/>
  <c r="K51" i="10" s="1"/>
  <c r="A52" i="10"/>
  <c r="D52" i="10"/>
  <c r="E52" i="10"/>
  <c r="G52" i="10"/>
  <c r="H52" i="10"/>
  <c r="J52" i="10"/>
  <c r="K52" i="10"/>
  <c r="A53" i="10"/>
  <c r="D53" i="10"/>
  <c r="E53" i="10"/>
  <c r="G53" i="10"/>
  <c r="H53" i="10" s="1"/>
  <c r="J53" i="10"/>
  <c r="K53" i="10"/>
  <c r="A54" i="10"/>
  <c r="D54" i="10"/>
  <c r="E54" i="10"/>
  <c r="G54" i="10"/>
  <c r="H54" i="10"/>
  <c r="J54" i="10"/>
  <c r="K54" i="10"/>
  <c r="A55" i="10"/>
  <c r="D55" i="10"/>
  <c r="E55" i="10" s="1"/>
  <c r="G55" i="10"/>
  <c r="H55" i="10" s="1"/>
  <c r="J55" i="10"/>
  <c r="K55" i="10" s="1"/>
  <c r="A56" i="10"/>
  <c r="D56" i="10"/>
  <c r="E56" i="10" s="1"/>
  <c r="G56" i="10"/>
  <c r="H56" i="10"/>
  <c r="J56" i="10"/>
  <c r="K56" i="10" s="1"/>
  <c r="A57" i="10"/>
  <c r="D57" i="10"/>
  <c r="E57" i="10"/>
  <c r="G57" i="10"/>
  <c r="H57" i="10" s="1"/>
  <c r="J57" i="10"/>
  <c r="K57" i="10"/>
  <c r="A58" i="10"/>
  <c r="B58" i="10" s="1"/>
  <c r="D58" i="10"/>
  <c r="E58" i="10"/>
  <c r="G58" i="10"/>
  <c r="H58" i="10"/>
  <c r="J58" i="10"/>
  <c r="K58" i="10"/>
  <c r="A59" i="10"/>
  <c r="B59" i="10"/>
  <c r="D59" i="10"/>
  <c r="E59" i="10"/>
  <c r="G59" i="10"/>
  <c r="H59" i="10"/>
  <c r="J59" i="10"/>
  <c r="K59" i="10"/>
  <c r="A60" i="10"/>
  <c r="B60" i="10" s="1"/>
  <c r="D60" i="10"/>
  <c r="E60" i="10" s="1"/>
  <c r="G60" i="10"/>
  <c r="H60" i="10"/>
  <c r="J60" i="10"/>
  <c r="K60" i="10" s="1"/>
  <c r="A61" i="10"/>
  <c r="B61" i="10" s="1"/>
  <c r="D61" i="10"/>
  <c r="E61" i="10" s="1"/>
  <c r="G61" i="10"/>
  <c r="H61" i="10"/>
  <c r="J61" i="10"/>
  <c r="K61" i="10" s="1"/>
  <c r="A62" i="10"/>
  <c r="D62" i="10"/>
  <c r="E62" i="10"/>
  <c r="G62" i="10"/>
  <c r="H62" i="10"/>
  <c r="J62" i="10"/>
  <c r="K62" i="10"/>
  <c r="A63" i="10"/>
  <c r="D63" i="10"/>
  <c r="E63" i="10"/>
  <c r="G63" i="10"/>
  <c r="H63" i="10" s="1"/>
  <c r="J63" i="10"/>
  <c r="K63" i="10"/>
  <c r="A64" i="10"/>
  <c r="D64" i="10"/>
  <c r="E64" i="10"/>
  <c r="G64" i="10"/>
  <c r="H64" i="10"/>
  <c r="J64" i="10"/>
  <c r="K64" i="10"/>
  <c r="A65" i="10"/>
  <c r="D65" i="10"/>
  <c r="E65" i="10" s="1"/>
  <c r="G65" i="10"/>
  <c r="H65" i="10" s="1"/>
  <c r="J65" i="10"/>
  <c r="K65" i="10" s="1"/>
  <c r="A66" i="10"/>
  <c r="D66" i="10"/>
  <c r="E66" i="10" s="1"/>
  <c r="G66" i="10"/>
  <c r="H66" i="10"/>
  <c r="J66" i="10"/>
  <c r="K66" i="10" s="1"/>
  <c r="A67" i="10"/>
  <c r="D67" i="10"/>
  <c r="E67" i="10"/>
  <c r="G67" i="10"/>
  <c r="H67" i="10" s="1"/>
  <c r="J67" i="10"/>
  <c r="K67" i="10"/>
  <c r="A68" i="10"/>
  <c r="B68" i="10" s="1"/>
  <c r="D68" i="10"/>
  <c r="E68" i="10"/>
  <c r="G68" i="10"/>
  <c r="H68" i="10"/>
  <c r="J68" i="10"/>
  <c r="K68" i="10"/>
  <c r="A69" i="10"/>
  <c r="B69" i="10" s="1"/>
  <c r="D69" i="10"/>
  <c r="E69" i="10" s="1"/>
  <c r="G69" i="10"/>
  <c r="H69" i="10"/>
  <c r="J69" i="10"/>
  <c r="K69" i="10" s="1"/>
  <c r="A70" i="10"/>
  <c r="D70" i="10"/>
  <c r="E70" i="10"/>
  <c r="G70" i="10"/>
  <c r="H70" i="10"/>
  <c r="J70" i="10"/>
  <c r="K70" i="10"/>
  <c r="A71" i="10"/>
  <c r="D71" i="10"/>
  <c r="E71" i="10" s="1"/>
  <c r="G71" i="10"/>
  <c r="H71" i="10" s="1"/>
  <c r="J71" i="10"/>
  <c r="K71" i="10"/>
  <c r="A72" i="10"/>
  <c r="D72" i="10"/>
  <c r="E72" i="10"/>
  <c r="G72" i="10"/>
  <c r="H72" i="10" s="1"/>
  <c r="J72" i="10"/>
  <c r="K72" i="10"/>
  <c r="A73" i="10"/>
  <c r="D73" i="10"/>
  <c r="E73" i="10" s="1"/>
  <c r="G73" i="10"/>
  <c r="H73" i="10" s="1"/>
  <c r="J73" i="10"/>
  <c r="K73" i="10" s="1"/>
  <c r="A74" i="10"/>
  <c r="D74" i="10"/>
  <c r="E74" i="10" s="1"/>
  <c r="G74" i="10"/>
  <c r="H74" i="10"/>
  <c r="J74" i="10"/>
  <c r="K74" i="10" s="1"/>
  <c r="A75" i="10"/>
  <c r="B75" i="10"/>
  <c r="D75" i="10"/>
  <c r="E75" i="10" s="1"/>
  <c r="G75" i="10"/>
  <c r="H75" i="10"/>
  <c r="J75" i="10"/>
  <c r="K75" i="10" s="1"/>
  <c r="A76" i="10"/>
  <c r="D76" i="10"/>
  <c r="E76" i="10"/>
  <c r="G76" i="10"/>
  <c r="H76" i="10" s="1"/>
  <c r="J76" i="10"/>
  <c r="K76" i="10" s="1"/>
  <c r="A77" i="10"/>
  <c r="B77" i="10" s="1"/>
  <c r="D77" i="10"/>
  <c r="E77" i="10" s="1"/>
  <c r="G77" i="10"/>
  <c r="H77" i="10" s="1"/>
  <c r="J77" i="10"/>
  <c r="K77" i="10"/>
  <c r="A78" i="10"/>
  <c r="D78" i="10"/>
  <c r="E78" i="10"/>
  <c r="G78" i="10"/>
  <c r="H78" i="10" s="1"/>
  <c r="J78" i="10"/>
  <c r="K78" i="10"/>
  <c r="A79" i="10"/>
  <c r="B79" i="10" s="1"/>
  <c r="D79" i="10"/>
  <c r="E79" i="10" s="1"/>
  <c r="G79" i="10"/>
  <c r="H79" i="10"/>
  <c r="J79" i="10"/>
  <c r="K79" i="10" s="1"/>
  <c r="A80" i="10"/>
  <c r="B80" i="10" s="1"/>
  <c r="D80" i="10"/>
  <c r="E80" i="10" s="1"/>
  <c r="G80" i="10"/>
  <c r="H80" i="10"/>
  <c r="J80" i="10"/>
  <c r="K80" i="10" s="1"/>
  <c r="A81" i="10"/>
  <c r="B81" i="10" s="1"/>
  <c r="D81" i="10"/>
  <c r="E81" i="10"/>
  <c r="G81" i="10"/>
  <c r="H81" i="10"/>
  <c r="J81" i="10"/>
  <c r="K81" i="10"/>
  <c r="A82" i="10"/>
  <c r="D82" i="10"/>
  <c r="E82" i="10"/>
  <c r="G82" i="10"/>
  <c r="H82" i="10" s="1"/>
  <c r="J82" i="10"/>
  <c r="K82" i="10"/>
  <c r="A83" i="10"/>
  <c r="D83" i="10"/>
  <c r="E83" i="10"/>
  <c r="G83" i="10"/>
  <c r="H83" i="10"/>
  <c r="J83" i="10"/>
  <c r="K83" i="10"/>
  <c r="A84" i="10"/>
  <c r="D84" i="10"/>
  <c r="E84" i="10" s="1"/>
  <c r="G84" i="10"/>
  <c r="H84" i="10" s="1"/>
  <c r="J84" i="10"/>
  <c r="K84" i="10" s="1"/>
  <c r="A85" i="10"/>
  <c r="B85" i="10" s="1"/>
  <c r="D85" i="10"/>
  <c r="E85" i="10" s="1"/>
  <c r="G85" i="10"/>
  <c r="H85" i="10"/>
  <c r="J85" i="10"/>
  <c r="K85" i="10" s="1"/>
  <c r="A86" i="10"/>
  <c r="D86" i="10"/>
  <c r="E86" i="10"/>
  <c r="G86" i="10"/>
  <c r="H86" i="10" s="1"/>
  <c r="J86" i="10"/>
  <c r="K86" i="10"/>
  <c r="A87" i="10"/>
  <c r="B87" i="10" s="1"/>
  <c r="D87" i="10"/>
  <c r="E87" i="10"/>
  <c r="G87" i="10"/>
  <c r="H87" i="10"/>
  <c r="J87" i="10"/>
  <c r="K87" i="10"/>
  <c r="A88" i="10"/>
  <c r="B88" i="10" s="1"/>
  <c r="D88" i="10"/>
  <c r="E88" i="10" s="1"/>
  <c r="G88" i="10"/>
  <c r="H88" i="10"/>
  <c r="J88" i="10"/>
  <c r="K88" i="10" s="1"/>
  <c r="A89" i="10"/>
  <c r="B89" i="10" s="1"/>
  <c r="D89" i="10"/>
  <c r="E89" i="10" s="1"/>
  <c r="G89" i="10"/>
  <c r="H89" i="10"/>
  <c r="J89" i="10"/>
  <c r="K89" i="10" s="1"/>
  <c r="A90" i="10"/>
  <c r="D90" i="10"/>
  <c r="E90" i="10"/>
  <c r="G90" i="10"/>
  <c r="H90" i="10"/>
  <c r="J90" i="10"/>
  <c r="K90" i="10"/>
  <c r="A91" i="10"/>
  <c r="D91" i="10"/>
  <c r="E91" i="10"/>
  <c r="G91" i="10"/>
  <c r="H91" i="10" s="1"/>
  <c r="J91" i="10"/>
  <c r="K91" i="10"/>
  <c r="A92" i="10"/>
  <c r="B92" i="10" s="1"/>
  <c r="D92" i="10"/>
  <c r="E92" i="10"/>
  <c r="G92" i="10"/>
  <c r="H92" i="10"/>
  <c r="J92" i="10"/>
  <c r="K92" i="10"/>
  <c r="A93" i="10"/>
  <c r="B93" i="10"/>
  <c r="D93" i="10"/>
  <c r="E93" i="10"/>
  <c r="G93" i="10"/>
  <c r="H93" i="10"/>
  <c r="J93" i="10"/>
  <c r="K93" i="10"/>
  <c r="A94" i="10"/>
  <c r="D94" i="10"/>
  <c r="E94" i="10" s="1"/>
  <c r="G94" i="10"/>
  <c r="H94" i="10" s="1"/>
  <c r="J94" i="10"/>
  <c r="K94" i="10" s="1"/>
  <c r="A95" i="10"/>
  <c r="B95" i="10" s="1"/>
  <c r="D95" i="10"/>
  <c r="E95" i="10" s="1"/>
  <c r="G95" i="10"/>
  <c r="H95" i="10"/>
  <c r="J95" i="10"/>
  <c r="K95" i="10" s="1"/>
  <c r="A96" i="10"/>
  <c r="B96" i="10"/>
  <c r="D96" i="10"/>
  <c r="E96" i="10" s="1"/>
  <c r="G96" i="10"/>
  <c r="H96" i="10"/>
  <c r="J96" i="10"/>
  <c r="K96" i="10" s="1"/>
  <c r="A97" i="10"/>
  <c r="D97" i="10"/>
  <c r="E97" i="10"/>
  <c r="G97" i="10"/>
  <c r="H97" i="10" s="1"/>
  <c r="J97" i="10"/>
  <c r="K97" i="10"/>
  <c r="A98" i="10"/>
  <c r="B98" i="10" s="1"/>
  <c r="D98" i="10"/>
  <c r="E98" i="10"/>
  <c r="G98" i="10"/>
  <c r="H98" i="10"/>
  <c r="J98" i="10"/>
  <c r="K98" i="10"/>
  <c r="A99" i="10"/>
  <c r="D99" i="10"/>
  <c r="E99" i="10" s="1"/>
  <c r="G99" i="10"/>
  <c r="H99" i="10"/>
  <c r="J99" i="10"/>
  <c r="K99" i="10" s="1"/>
  <c r="A100" i="10"/>
  <c r="B100" i="10" s="1"/>
  <c r="D100" i="10"/>
  <c r="E100" i="10"/>
  <c r="G100" i="10"/>
  <c r="H100" i="10"/>
  <c r="J100" i="10"/>
  <c r="K100" i="10"/>
  <c r="A101" i="10"/>
  <c r="D101" i="10"/>
  <c r="E101" i="10" s="1"/>
  <c r="G101" i="10"/>
  <c r="H101" i="10" s="1"/>
  <c r="J101" i="10"/>
  <c r="K101" i="10"/>
  <c r="A102" i="10"/>
  <c r="D102" i="10"/>
  <c r="E102" i="10"/>
  <c r="G102" i="10"/>
  <c r="H102" i="10" s="1"/>
  <c r="J102" i="10"/>
  <c r="K102" i="10"/>
  <c r="A103" i="10"/>
  <c r="B103" i="10" s="1"/>
  <c r="D103" i="10"/>
  <c r="E103" i="10"/>
  <c r="G103" i="10"/>
  <c r="H103" i="10" s="1"/>
  <c r="J103" i="10"/>
  <c r="K103" i="10"/>
  <c r="A104" i="10"/>
  <c r="B104" i="10" s="1"/>
  <c r="D104" i="10"/>
  <c r="E104" i="10" s="1"/>
  <c r="G104" i="10"/>
  <c r="H104" i="10"/>
  <c r="J104" i="10"/>
  <c r="K104" i="10" s="1"/>
  <c r="A105" i="10"/>
  <c r="B105" i="10" s="1"/>
  <c r="D105" i="10"/>
  <c r="E105" i="10"/>
  <c r="G105" i="10"/>
  <c r="H105" i="10"/>
  <c r="J105" i="10"/>
  <c r="K105" i="10"/>
  <c r="A106" i="10"/>
  <c r="D106" i="10"/>
  <c r="E106" i="10"/>
  <c r="G106" i="10"/>
  <c r="H106" i="10" s="1"/>
  <c r="J106" i="10"/>
  <c r="K106" i="10" s="1"/>
  <c r="A107" i="10"/>
  <c r="B107" i="10" s="1"/>
  <c r="D107" i="10"/>
  <c r="E107" i="10"/>
  <c r="G107" i="10"/>
  <c r="H107" i="10" s="1"/>
  <c r="J107" i="10"/>
  <c r="K107" i="10"/>
  <c r="A108" i="10"/>
  <c r="B108" i="10" s="1"/>
  <c r="D108" i="10"/>
  <c r="E108" i="10"/>
  <c r="G108" i="10"/>
  <c r="H108" i="10" s="1"/>
  <c r="J108" i="10"/>
  <c r="K108" i="10" s="1"/>
  <c r="A109" i="10"/>
  <c r="D109" i="10"/>
  <c r="E109" i="10"/>
  <c r="G109" i="10"/>
  <c r="H109" i="10"/>
  <c r="J109" i="10"/>
  <c r="K109" i="10"/>
  <c r="A110" i="10"/>
  <c r="D110" i="10"/>
  <c r="E110" i="10" s="1"/>
  <c r="G110" i="10"/>
  <c r="H110" i="10"/>
  <c r="J110" i="10"/>
  <c r="K110" i="10" s="1"/>
  <c r="A111" i="10"/>
  <c r="D111" i="10"/>
  <c r="E111" i="10"/>
  <c r="G111" i="10"/>
  <c r="H111" i="10"/>
  <c r="J111" i="10"/>
  <c r="K111" i="10"/>
  <c r="A112" i="10"/>
  <c r="D112" i="10"/>
  <c r="E112" i="10"/>
  <c r="G112" i="10"/>
  <c r="H112" i="10" s="1"/>
  <c r="J112" i="10"/>
  <c r="K112" i="10"/>
  <c r="A113" i="10"/>
  <c r="D113" i="10"/>
  <c r="E113" i="10"/>
  <c r="G113" i="10"/>
  <c r="H113" i="10"/>
  <c r="J113" i="10"/>
  <c r="K113" i="10"/>
  <c r="A114" i="10"/>
  <c r="D114" i="10"/>
  <c r="E114" i="10" s="1"/>
  <c r="G114" i="10"/>
  <c r="H114" i="10" s="1"/>
  <c r="J114" i="10"/>
  <c r="K114" i="10" s="1"/>
  <c r="A115" i="10"/>
  <c r="B115" i="10" s="1"/>
  <c r="D115" i="10"/>
  <c r="E115" i="10" s="1"/>
  <c r="G115" i="10"/>
  <c r="H115" i="10"/>
  <c r="J115" i="10"/>
  <c r="K115" i="10" s="1"/>
  <c r="A116" i="10"/>
  <c r="B116" i="10"/>
  <c r="D116" i="10"/>
  <c r="E116" i="10" s="1"/>
  <c r="G116" i="10"/>
  <c r="H116" i="10"/>
  <c r="J116" i="10"/>
  <c r="K116" i="10" s="1"/>
  <c r="A117" i="10"/>
  <c r="D117" i="10"/>
  <c r="E117" i="10"/>
  <c r="G117" i="10"/>
  <c r="H117" i="10" s="1"/>
  <c r="J117" i="10"/>
  <c r="K117" i="10"/>
  <c r="A118" i="10"/>
  <c r="B118" i="10" s="1"/>
  <c r="D118" i="10"/>
  <c r="E118" i="10"/>
  <c r="G118" i="10"/>
  <c r="H118" i="10"/>
  <c r="J118" i="10"/>
  <c r="K118" i="10"/>
  <c r="A119" i="10"/>
  <c r="B119" i="10"/>
  <c r="D119" i="10"/>
  <c r="E119" i="10"/>
  <c r="G119" i="10"/>
  <c r="H119" i="10"/>
  <c r="J119" i="10"/>
  <c r="K119" i="10"/>
  <c r="A120" i="10"/>
  <c r="B120" i="10"/>
  <c r="D120" i="10"/>
  <c r="E120" i="10"/>
  <c r="G120" i="10"/>
  <c r="H120" i="10"/>
  <c r="J120" i="10"/>
  <c r="K120" i="10"/>
  <c r="A13" i="10"/>
  <c r="B13" i="10" s="1"/>
  <c r="A14" i="10"/>
  <c r="B14" i="10" s="1"/>
  <c r="A15" i="10"/>
  <c r="B15" i="10"/>
  <c r="A16" i="10"/>
  <c r="B16" i="10"/>
  <c r="A17" i="10"/>
  <c r="B17" i="10"/>
  <c r="A18" i="10"/>
  <c r="B18" i="10"/>
  <c r="A19" i="10"/>
  <c r="B19" i="10"/>
  <c r="A20" i="10"/>
  <c r="B20" i="10"/>
  <c r="A21" i="10"/>
  <c r="B21" i="10"/>
  <c r="A22" i="10"/>
  <c r="B22" i="10"/>
  <c r="A23" i="10"/>
  <c r="B23" i="10"/>
  <c r="A24" i="10"/>
  <c r="B24" i="10"/>
  <c r="A25" i="10"/>
  <c r="A26" i="10"/>
  <c r="B26" i="10" s="1"/>
  <c r="A27" i="10"/>
  <c r="B27" i="10" s="1"/>
  <c r="A28" i="10"/>
  <c r="B28" i="10" s="1"/>
  <c r="A29" i="10"/>
  <c r="A30" i="10"/>
  <c r="B30" i="10"/>
  <c r="A31" i="10"/>
  <c r="B31" i="10" s="1"/>
  <c r="A32" i="10"/>
  <c r="B32" i="10"/>
  <c r="A33" i="10"/>
  <c r="B33" i="10"/>
  <c r="A34" i="10"/>
  <c r="A12" i="10"/>
  <c r="B12" i="10"/>
  <c r="D12" i="10"/>
  <c r="E12" i="10" s="1"/>
  <c r="D13" i="10"/>
  <c r="E13" i="10"/>
  <c r="D14" i="10"/>
  <c r="E14" i="10" s="1"/>
  <c r="D15" i="10"/>
  <c r="E15" i="10" s="1"/>
  <c r="D16" i="10"/>
  <c r="E16" i="10" s="1"/>
  <c r="D17" i="10"/>
  <c r="E17" i="10"/>
  <c r="D18" i="10"/>
  <c r="E18" i="10" s="1"/>
  <c r="D19" i="10"/>
  <c r="E19" i="10"/>
  <c r="D20" i="10"/>
  <c r="E20" i="10" s="1"/>
  <c r="D21" i="10"/>
  <c r="E21" i="10"/>
  <c r="D22" i="10"/>
  <c r="E22" i="10" s="1"/>
  <c r="G12" i="10"/>
  <c r="H12" i="10" s="1"/>
  <c r="G13" i="10"/>
  <c r="H13" i="10" s="1"/>
  <c r="G14" i="10"/>
  <c r="H14" i="10" s="1"/>
  <c r="G15" i="10"/>
  <c r="H15" i="10"/>
  <c r="G16" i="10"/>
  <c r="H16" i="10" s="1"/>
  <c r="G17" i="10"/>
  <c r="H17" i="10"/>
  <c r="G18" i="10"/>
  <c r="H18" i="10" s="1"/>
  <c r="G19" i="10"/>
  <c r="H19" i="10"/>
  <c r="J13" i="10"/>
  <c r="K13" i="10" s="1"/>
  <c r="K34" i="8"/>
  <c r="L34" i="8"/>
  <c r="M34" i="8"/>
  <c r="J14" i="10"/>
  <c r="K14" i="10" s="1"/>
  <c r="K35" i="8"/>
  <c r="L35" i="8"/>
  <c r="M35" i="8"/>
  <c r="J15" i="10"/>
  <c r="K15" i="10"/>
  <c r="K36" i="8"/>
  <c r="L36" i="8"/>
  <c r="M36" i="8"/>
  <c r="J16" i="10"/>
  <c r="K16" i="10"/>
  <c r="J12" i="10"/>
  <c r="K12" i="10" s="1"/>
  <c r="K33" i="8"/>
  <c r="L33" i="8"/>
  <c r="M33" i="8"/>
  <c r="J17" i="10"/>
  <c r="K17" i="10"/>
  <c r="J18" i="10"/>
  <c r="K18" i="10"/>
  <c r="J19" i="10"/>
  <c r="K19" i="10"/>
  <c r="J20" i="10"/>
  <c r="K20" i="10"/>
  <c r="J21" i="10"/>
  <c r="K21" i="10"/>
  <c r="J22" i="10"/>
  <c r="K22" i="10"/>
  <c r="J23" i="10"/>
  <c r="K23" i="10"/>
  <c r="J24" i="10"/>
  <c r="K24" i="10"/>
  <c r="J25" i="10"/>
  <c r="K25" i="10"/>
  <c r="J26" i="10"/>
  <c r="K26" i="10"/>
  <c r="J27" i="10"/>
  <c r="K27" i="10"/>
  <c r="J28" i="10"/>
  <c r="K28" i="10"/>
  <c r="J29" i="10"/>
  <c r="K29" i="10"/>
  <c r="J30" i="10"/>
  <c r="K30" i="10"/>
  <c r="J31" i="10"/>
  <c r="K31" i="10"/>
  <c r="J32" i="10"/>
  <c r="K32" i="10"/>
  <c r="J33" i="10"/>
  <c r="K33" i="10"/>
  <c r="J34" i="10"/>
  <c r="K34" i="10"/>
  <c r="G21" i="10"/>
  <c r="H21" i="10"/>
  <c r="G22" i="10"/>
  <c r="H22" i="10"/>
  <c r="G23" i="10"/>
  <c r="H23" i="10"/>
  <c r="G24" i="10"/>
  <c r="H24" i="10"/>
  <c r="G25" i="10"/>
  <c r="H25" i="10"/>
  <c r="G26" i="10"/>
  <c r="H26" i="10"/>
  <c r="G27" i="10"/>
  <c r="H27" i="10"/>
  <c r="G28" i="10"/>
  <c r="H28" i="10"/>
  <c r="G29" i="10"/>
  <c r="H29" i="10"/>
  <c r="G30" i="10"/>
  <c r="H30" i="10"/>
  <c r="G31" i="10"/>
  <c r="H31" i="10"/>
  <c r="G32" i="10"/>
  <c r="H32" i="10"/>
  <c r="G33" i="10"/>
  <c r="H33" i="10"/>
  <c r="G34" i="10"/>
  <c r="H34" i="10"/>
  <c r="G20" i="10"/>
  <c r="H20" i="10"/>
  <c r="D24" i="10"/>
  <c r="E24" i="10"/>
  <c r="D25" i="10"/>
  <c r="E25" i="10"/>
  <c r="D26" i="10"/>
  <c r="E26" i="10"/>
  <c r="D27" i="10"/>
  <c r="E27" i="10"/>
  <c r="D28" i="10"/>
  <c r="E28" i="10"/>
  <c r="D29" i="10"/>
  <c r="E29" i="10"/>
  <c r="D30" i="10"/>
  <c r="E30" i="10"/>
  <c r="D31" i="10"/>
  <c r="E31" i="10"/>
  <c r="D32" i="10"/>
  <c r="E32" i="10"/>
  <c r="D33" i="10"/>
  <c r="E33" i="10"/>
  <c r="D34" i="10"/>
  <c r="E34" i="10"/>
  <c r="D23" i="10"/>
  <c r="E23" i="10"/>
  <c r="Q13" i="15"/>
  <c r="Q23" i="15"/>
  <c r="C15" i="8"/>
  <c r="H15" i="8" s="1"/>
  <c r="C16" i="8"/>
  <c r="E16" i="8" s="1"/>
  <c r="F16" i="8" s="1"/>
  <c r="Q39" i="15"/>
  <c r="C13" i="8"/>
  <c r="D22" i="1"/>
  <c r="H30" i="12"/>
  <c r="D30" i="12"/>
  <c r="D16" i="1"/>
  <c r="C14" i="8"/>
  <c r="H13" i="8"/>
  <c r="L13" i="8" s="1"/>
  <c r="D28" i="8"/>
  <c r="D46" i="8"/>
  <c r="D45" i="8"/>
  <c r="D43" i="8"/>
  <c r="J13" i="8"/>
  <c r="D44" i="8"/>
  <c r="D37" i="8"/>
  <c r="D42" i="8"/>
  <c r="D38" i="8"/>
  <c r="D34" i="8"/>
  <c r="D39" i="8"/>
  <c r="D35" i="8"/>
  <c r="D36" i="8"/>
  <c r="D48" i="8" s="1"/>
  <c r="D41" i="8"/>
  <c r="D47" i="8"/>
  <c r="J20" i="1"/>
  <c r="L20" i="1"/>
  <c r="D40" i="8"/>
  <c r="D33" i="8"/>
  <c r="B109" i="10"/>
  <c r="J18" i="1"/>
  <c r="L18" i="1"/>
  <c r="J17" i="1"/>
  <c r="L17" i="1"/>
  <c r="B37" i="10"/>
  <c r="B50" i="10"/>
  <c r="B64" i="10"/>
  <c r="B65" i="10"/>
  <c r="B91" i="10"/>
  <c r="B70" i="10"/>
  <c r="B54" i="10"/>
  <c r="B94" i="10"/>
  <c r="B112" i="10"/>
  <c r="B76" i="10"/>
  <c r="B67" i="10"/>
  <c r="B78" i="10"/>
  <c r="B35" i="10"/>
  <c r="B51" i="10"/>
  <c r="B113" i="10"/>
  <c r="B74" i="10"/>
  <c r="B41" i="10"/>
  <c r="B72" i="10"/>
  <c r="B29" i="10"/>
  <c r="B97" i="10"/>
  <c r="B56" i="10"/>
  <c r="B102" i="10"/>
  <c r="B39" i="10"/>
  <c r="B83" i="10"/>
  <c r="B86" i="10"/>
  <c r="B53" i="10"/>
  <c r="B111" i="10"/>
  <c r="B82" i="10"/>
  <c r="B49" i="10"/>
  <c r="B121" i="10"/>
  <c r="B52" i="10"/>
  <c r="B66" i="10"/>
  <c r="B110" i="10"/>
  <c r="B99" i="10"/>
  <c r="B124" i="10"/>
  <c r="B38" i="10"/>
  <c r="B106" i="10"/>
  <c r="B73" i="10"/>
  <c r="B63" i="10"/>
  <c r="B90" i="10"/>
  <c r="B57" i="10"/>
  <c r="B47" i="10"/>
  <c r="B44" i="10"/>
  <c r="B34" i="10"/>
  <c r="B62" i="10"/>
  <c r="B117" i="10"/>
  <c r="B71" i="10"/>
  <c r="B101" i="10"/>
  <c r="B55" i="10"/>
  <c r="B114" i="10"/>
  <c r="B42" i="10"/>
  <c r="B84" i="10"/>
  <c r="B40" i="10"/>
  <c r="B25" i="10"/>
  <c r="J19" i="1"/>
  <c r="L19" i="1" s="1"/>
  <c r="L15" i="8"/>
  <c r="H18" i="8"/>
  <c r="L18" i="8"/>
  <c r="F24" i="8"/>
  <c r="J24" i="8"/>
  <c r="H24" i="8"/>
  <c r="L24" i="8"/>
  <c r="J19" i="8"/>
  <c r="H19" i="8"/>
  <c r="L19" i="8"/>
  <c r="J25" i="8"/>
  <c r="H25" i="8"/>
  <c r="L25" i="8"/>
  <c r="J22" i="8"/>
  <c r="H22" i="8"/>
  <c r="L22" i="8"/>
  <c r="F27" i="8"/>
  <c r="J27" i="8"/>
  <c r="H27" i="8"/>
  <c r="L27" i="8"/>
  <c r="H21" i="8"/>
  <c r="L21" i="8" s="1"/>
  <c r="J23" i="8"/>
  <c r="H23" i="8"/>
  <c r="L23" i="8" s="1"/>
  <c r="H26" i="8"/>
  <c r="L26" i="8"/>
  <c r="J26" i="8"/>
  <c r="H17" i="8"/>
  <c r="L17" i="8" s="1"/>
  <c r="J9" i="8"/>
  <c r="J22" i="1"/>
  <c r="J25" i="1" s="1"/>
  <c r="J18" i="8"/>
  <c r="J15" i="8"/>
  <c r="J21" i="8"/>
  <c r="J24" i="1"/>
  <c r="I24" i="1"/>
  <c r="L24" i="1" s="1"/>
  <c r="I25" i="1"/>
  <c r="I27" i="1"/>
  <c r="B12" i="1"/>
  <c r="Q18" i="15"/>
  <c r="H14" i="8"/>
  <c r="L14" i="8"/>
  <c r="E30" i="12"/>
  <c r="J14" i="8"/>
  <c r="E19" i="8"/>
  <c r="F19" i="8" s="1"/>
  <c r="M38" i="8"/>
  <c r="K40" i="8"/>
  <c r="L40" i="8"/>
  <c r="M44" i="8"/>
  <c r="J27" i="1" l="1"/>
  <c r="L27" i="1" s="1"/>
  <c r="L25" i="1"/>
  <c r="K125" i="10"/>
  <c r="H125" i="10"/>
  <c r="B125" i="10"/>
  <c r="E15" i="8"/>
  <c r="F15" i="8" s="1"/>
  <c r="B28" i="8"/>
  <c r="D19" i="1"/>
  <c r="C30" i="12"/>
  <c r="K154" i="10"/>
  <c r="D24" i="1"/>
  <c r="E20" i="8"/>
  <c r="F20" i="8" s="1"/>
  <c r="C28" i="8"/>
  <c r="L22" i="1"/>
  <c r="D23" i="1"/>
  <c r="M29" i="12"/>
  <c r="H20" i="8"/>
  <c r="L20" i="8" s="1"/>
  <c r="J16" i="8"/>
  <c r="J28" i="8" s="1"/>
  <c r="H16" i="8"/>
  <c r="L16" i="8" s="1"/>
  <c r="L28" i="8" s="1"/>
  <c r="E13" i="8"/>
  <c r="Q17" i="15"/>
  <c r="J16" i="15"/>
  <c r="J32" i="15"/>
  <c r="I24" i="15"/>
  <c r="E36" i="15"/>
  <c r="H16" i="15"/>
  <c r="P24" i="15"/>
  <c r="L36" i="15"/>
  <c r="G16" i="15"/>
  <c r="O24" i="15"/>
  <c r="K36" i="15"/>
  <c r="J20" i="15"/>
  <c r="F24" i="15"/>
  <c r="I20" i="15"/>
  <c r="M24" i="15"/>
  <c r="H20" i="15"/>
  <c r="K32" i="15"/>
  <c r="L24" i="15"/>
  <c r="K24" i="15"/>
  <c r="K41" i="15" s="1"/>
  <c r="H36" i="15"/>
  <c r="B36" i="15"/>
  <c r="I16" i="15"/>
  <c r="I41" i="15" s="1"/>
  <c r="M20" i="15"/>
  <c r="M36" i="15"/>
  <c r="P16" i="15"/>
  <c r="L20" i="15"/>
  <c r="L41" i="15" s="1"/>
  <c r="D28" i="15"/>
  <c r="D41" i="15" s="1"/>
  <c r="H32" i="15"/>
  <c r="O16" i="15"/>
  <c r="C28" i="15"/>
  <c r="G32" i="15"/>
  <c r="F16" i="15"/>
  <c r="Q16" i="15" s="1"/>
  <c r="N24" i="15"/>
  <c r="N41" i="15" s="1"/>
  <c r="J36" i="15"/>
  <c r="E32" i="15"/>
  <c r="E41" i="15" s="1"/>
  <c r="I36" i="15"/>
  <c r="P20" i="15"/>
  <c r="P36" i="15"/>
  <c r="O36" i="15"/>
  <c r="G36" i="15"/>
  <c r="F36" i="15"/>
  <c r="D32" i="15"/>
  <c r="C32" i="15"/>
  <c r="B32" i="15"/>
  <c r="K45" i="8"/>
  <c r="L45" i="8" s="1"/>
  <c r="M28" i="15"/>
  <c r="H24" i="15"/>
  <c r="D36" i="15"/>
  <c r="C36" i="15"/>
  <c r="J28" i="15"/>
  <c r="I28" i="15"/>
  <c r="N28" i="15"/>
  <c r="G28" i="15"/>
  <c r="H28" i="15"/>
  <c r="G20" i="15"/>
  <c r="Q20" i="15" s="1"/>
  <c r="P28" i="15"/>
  <c r="E125" i="10"/>
  <c r="Q28" i="15" l="1"/>
  <c r="O41" i="15"/>
  <c r="P41" i="15"/>
  <c r="Q36" i="15"/>
  <c r="Q24" i="15"/>
  <c r="Q41" i="15" s="1"/>
  <c r="G41" i="15"/>
  <c r="H28" i="8"/>
  <c r="H41" i="15"/>
  <c r="C41" i="15"/>
  <c r="Q32" i="15"/>
  <c r="B41" i="15"/>
  <c r="F41" i="15"/>
  <c r="J41" i="15"/>
  <c r="F13" i="8"/>
  <c r="F28" i="8" s="1"/>
  <c r="E28" i="8"/>
  <c r="M41" i="15"/>
  <c r="D25" i="1"/>
  <c r="D27" i="1" l="1"/>
  <c r="B25" i="1"/>
  <c r="B29" i="1" l="1"/>
  <c r="C29" i="1"/>
  <c r="C31" i="1" s="1"/>
  <c r="L29" i="1"/>
  <c r="L31" i="1" l="1"/>
  <c r="L30" i="1"/>
</calcChain>
</file>

<file path=xl/comments1.xml><?xml version="1.0" encoding="utf-8"?>
<comments xmlns="http://schemas.openxmlformats.org/spreadsheetml/2006/main">
  <authors>
    <author>Randy Hartman</author>
    <author>Information Technology</author>
  </authors>
  <commentList>
    <comment ref="C7" authorId="0" shapeId="0">
      <text>
        <r>
          <rPr>
            <b/>
            <sz val="8"/>
            <color indexed="81"/>
            <rFont val="Tahoma"/>
            <family val="2"/>
          </rPr>
          <t xml:space="preserve">
Not Applicable</t>
        </r>
        <r>
          <rPr>
            <sz val="8"/>
            <color indexed="81"/>
            <rFont val="Tahoma"/>
            <family val="2"/>
          </rPr>
          <t xml:space="preserve"> - use this when the submitted invoice is not a revised submittal
</t>
        </r>
        <r>
          <rPr>
            <b/>
            <sz val="8"/>
            <color indexed="81"/>
            <rFont val="Tahoma"/>
            <family val="2"/>
          </rPr>
          <t xml:space="preserve">Revision Level </t>
        </r>
        <r>
          <rPr>
            <sz val="8"/>
            <color indexed="81"/>
            <rFont val="Tahoma"/>
            <family val="2"/>
          </rPr>
          <t xml:space="preserve">1 - Use this when the submitted invoice is revised and the revision affects the percent or dollar values on the Invoice Summary page.
</t>
        </r>
        <r>
          <rPr>
            <b/>
            <sz val="8"/>
            <color indexed="81"/>
            <rFont val="Tahoma"/>
            <family val="2"/>
          </rPr>
          <t>Revision Level 2</t>
        </r>
        <r>
          <rPr>
            <sz val="8"/>
            <color indexed="81"/>
            <rFont val="Tahoma"/>
            <family val="2"/>
          </rPr>
          <t xml:space="preserve"> - Use this when the submitted invoice is revised and the revision affects values other than the percent or dollar values on the Invoice Summary page.
</t>
        </r>
      </text>
    </comment>
    <comment ref="K16" authorId="1" shapeId="0">
      <text>
        <r>
          <rPr>
            <b/>
            <sz val="8"/>
            <color indexed="81"/>
            <rFont val="Tahoma"/>
            <family val="2"/>
          </rPr>
          <t>Mark Up %</t>
        </r>
        <r>
          <rPr>
            <sz val="8"/>
            <color indexed="81"/>
            <rFont val="Tahoma"/>
            <family val="2"/>
          </rPr>
          <t xml:space="preserve">
</t>
        </r>
      </text>
    </comment>
    <comment ref="D24" authorId="1" shapeId="0">
      <text>
        <r>
          <rPr>
            <b/>
            <sz val="8"/>
            <color indexed="81"/>
            <rFont val="Tahoma"/>
            <family val="2"/>
          </rPr>
          <t>RLH
Total of amendments 6 through 10 will be automatically entered here from the Funding Sources and Amendments worksheet.</t>
        </r>
      </text>
    </comment>
  </commentList>
</comments>
</file>

<file path=xl/comments2.xml><?xml version="1.0" encoding="utf-8"?>
<comments xmlns="http://schemas.openxmlformats.org/spreadsheetml/2006/main">
  <authors>
    <author>Randy Hartman</author>
    <author>Information Technology</author>
  </authors>
  <commentList>
    <comment ref="J6" authorId="0" shapeId="0">
      <text>
        <r>
          <rPr>
            <b/>
            <sz val="8"/>
            <color indexed="81"/>
            <rFont val="Tahoma"/>
            <family val="2"/>
          </rPr>
          <t>Randy Hartman:</t>
        </r>
        <r>
          <rPr>
            <sz val="8"/>
            <color indexed="81"/>
            <rFont val="Tahoma"/>
            <family val="2"/>
          </rPr>
          <t xml:space="preserve">
This amount is the Invoice Charges Detail total for Materials  plus the % Mark Up (MU).</t>
        </r>
      </text>
    </comment>
    <comment ref="J7" authorId="0" shapeId="0">
      <text>
        <r>
          <rPr>
            <b/>
            <sz val="8"/>
            <color indexed="81"/>
            <rFont val="Tahoma"/>
            <family val="2"/>
          </rPr>
          <t>Randy Hartman:</t>
        </r>
        <r>
          <rPr>
            <sz val="8"/>
            <color indexed="81"/>
            <rFont val="Tahoma"/>
            <family val="2"/>
          </rPr>
          <t xml:space="preserve">
Randy Hartman:
This amount is the Invoice Charges Detail total for Equipment  plus the % Mark Up (MU).</t>
        </r>
      </text>
    </comment>
    <comment ref="D13"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K13"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D14"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K14"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D15"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K15"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D16"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K16"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D17"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K17"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D18" authorId="1" shapeId="0">
      <text>
        <r>
          <rPr>
            <b/>
            <sz val="8"/>
            <color indexed="81"/>
            <rFont val="Tahoma"/>
            <family val="2"/>
          </rPr>
          <t>Take the last invoice amount from the column called "Previous Billings Plus Current" for this funding source and type in the amount here.</t>
        </r>
      </text>
    </comment>
    <comment ref="K18" authorId="1" shapeId="0">
      <text>
        <r>
          <rPr>
            <b/>
            <sz val="8"/>
            <color indexed="81"/>
            <rFont val="Tahoma"/>
            <family val="2"/>
          </rPr>
          <t>Take the last invoice amount from the column called "Previous Billings Plus Current" for this funding source and type in the amount here.</t>
        </r>
      </text>
    </comment>
    <comment ref="D19"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K19"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D20" authorId="1" shapeId="0">
      <text>
        <r>
          <rPr>
            <b/>
            <sz val="8"/>
            <color indexed="81"/>
            <rFont val="Tahoma"/>
            <family val="2"/>
          </rPr>
          <t>Take the last invoice amount from the column called "Previous Billings Plus Current" for this funding source and type in the amount here.</t>
        </r>
      </text>
    </comment>
    <comment ref="K20" authorId="1" shapeId="0">
      <text>
        <r>
          <rPr>
            <b/>
            <sz val="8"/>
            <color indexed="81"/>
            <rFont val="Tahoma"/>
            <family val="2"/>
          </rPr>
          <t>Take the last invoice amount from the column called "Previous Billings Plus Current" for this funding source and type in the amount here.</t>
        </r>
      </text>
    </comment>
    <comment ref="D21"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K21"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D22"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K22" authorId="0" shapeId="0">
      <text>
        <r>
          <rPr>
            <b/>
            <sz val="8"/>
            <color indexed="81"/>
            <rFont val="Tahoma"/>
            <family val="2"/>
          </rPr>
          <t>Take the last invoice amount from column L called "Total Retainage To Date" for this funding source and type in the amount here.</t>
        </r>
      </text>
    </comment>
    <comment ref="D23"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K23" authorId="0" shapeId="0">
      <text>
        <r>
          <rPr>
            <b/>
            <sz val="8"/>
            <color indexed="81"/>
            <rFont val="Tahoma"/>
            <family val="2"/>
          </rPr>
          <t>Take the last invoice amount from column L called "Total Retainage To Date" for this funding source and type in the amount here.</t>
        </r>
      </text>
    </comment>
    <comment ref="D24"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K24" authorId="0" shapeId="0">
      <text>
        <r>
          <rPr>
            <b/>
            <sz val="8"/>
            <color indexed="81"/>
            <rFont val="Tahoma"/>
            <family val="2"/>
          </rPr>
          <t>Take the last invoice amount from column L called "Total Retainage To Date" for this funding source and type in the amount here.</t>
        </r>
      </text>
    </comment>
    <comment ref="D25"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K25" authorId="0" shapeId="0">
      <text>
        <r>
          <rPr>
            <b/>
            <sz val="8"/>
            <color indexed="81"/>
            <rFont val="Tahoma"/>
            <family val="2"/>
          </rPr>
          <t>Take the last invoice amount from column L called "Total Retainage To Date" for this funding source and type in the amount here.</t>
        </r>
      </text>
    </comment>
    <comment ref="D26"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K26" authorId="0" shapeId="0">
      <text>
        <r>
          <rPr>
            <b/>
            <sz val="8"/>
            <color indexed="81"/>
            <rFont val="Tahoma"/>
            <family val="2"/>
          </rPr>
          <t>Take the last invoice amount from column L called "Total Retainage To Date" for this funding source and type in the amount here.</t>
        </r>
      </text>
    </comment>
    <comment ref="D27" authorId="1" shapeId="0">
      <text>
        <r>
          <rPr>
            <b/>
            <sz val="8"/>
            <color indexed="81"/>
            <rFont val="Tahoma"/>
            <family val="2"/>
          </rPr>
          <t>Take the last invoice amount from the column called "Previous Billings Plus Current" for this funding source and type in the amount here.</t>
        </r>
        <r>
          <rPr>
            <sz val="8"/>
            <color indexed="81"/>
            <rFont val="Tahoma"/>
            <family val="2"/>
          </rPr>
          <t xml:space="preserve">
</t>
        </r>
      </text>
    </comment>
    <comment ref="K27" authorId="0" shapeId="0">
      <text>
        <r>
          <rPr>
            <b/>
            <sz val="8"/>
            <color indexed="81"/>
            <rFont val="Tahoma"/>
            <family val="2"/>
          </rPr>
          <t>Take the last invoice amount from column L called "Total Retainage To Date" for this funding source and type in the amount here.</t>
        </r>
      </text>
    </comment>
    <comment ref="J31" authorId="0" shapeId="0">
      <text>
        <r>
          <rPr>
            <b/>
            <sz val="8"/>
            <color indexed="81"/>
            <rFont val="Tahoma"/>
            <family val="2"/>
          </rPr>
          <t>Randy Hartman:</t>
        </r>
        <r>
          <rPr>
            <sz val="8"/>
            <color indexed="81"/>
            <rFont val="Tahoma"/>
            <family val="2"/>
          </rPr>
          <t xml:space="preserve">
Take the last invoice amount from column L called "Previous Billings Plus Current" for this Classification and type in the amount here.</t>
        </r>
      </text>
    </comment>
    <comment ref="B33" authorId="1" shapeId="0">
      <text>
        <r>
          <rPr>
            <b/>
            <sz val="8"/>
            <color indexed="81"/>
            <rFont val="Tahoma"/>
            <family val="2"/>
          </rPr>
          <t>Type in the Sub's name here.  This Sub name will be Sub 1 in the drop-down menu on the Invoice Charges Detail worksheet.  Sub names should remain consistent throughout the life of the Project.</t>
        </r>
      </text>
    </comment>
    <comment ref="J33" authorId="0" shapeId="0">
      <text>
        <r>
          <rPr>
            <b/>
            <sz val="8"/>
            <color indexed="81"/>
            <rFont val="Tahoma"/>
            <family val="2"/>
          </rPr>
          <t>Randy Hartman:</t>
        </r>
        <r>
          <rPr>
            <sz val="8"/>
            <color indexed="81"/>
            <rFont val="Tahoma"/>
            <family val="2"/>
          </rPr>
          <t xml:space="preserve">
Take the last invoice amount from column L called "Previous Billings Plus Current" for this Classification and type in the amount here.</t>
        </r>
      </text>
    </comment>
    <comment ref="B34" authorId="1" shapeId="0">
      <text>
        <r>
          <rPr>
            <b/>
            <sz val="8"/>
            <color indexed="81"/>
            <rFont val="Tahoma"/>
            <family val="2"/>
          </rPr>
          <t>Type in the Sub's name here.  This Sub name will be Sub 2 in the drop-down menu on the Invoice Charges Detail worksheet.  Sub names should remain consistent throughout the life of the Project.</t>
        </r>
      </text>
    </comment>
    <comment ref="J34" authorId="0" shapeId="0">
      <text>
        <r>
          <rPr>
            <b/>
            <sz val="8"/>
            <color indexed="81"/>
            <rFont val="Tahoma"/>
            <family val="2"/>
          </rPr>
          <t>Randy Hartman:</t>
        </r>
        <r>
          <rPr>
            <sz val="8"/>
            <color indexed="81"/>
            <rFont val="Tahoma"/>
            <family val="2"/>
          </rPr>
          <t xml:space="preserve">
Take the last invoice amount from column L called "Previous Billings Plus Current" for this Classification and type in the amount here.</t>
        </r>
      </text>
    </comment>
    <comment ref="B35" authorId="1" shapeId="0">
      <text>
        <r>
          <rPr>
            <b/>
            <sz val="8"/>
            <color indexed="81"/>
            <rFont val="Tahoma"/>
            <family val="2"/>
          </rPr>
          <t>Type in the Sub's name here.  This Sub name will be Sub 3 in the drop-down menu on the Invoice Charges Detail worksheet.  Sub names should remain consistent throughout the life of the Project.</t>
        </r>
      </text>
    </comment>
    <comment ref="J35" authorId="0" shapeId="0">
      <text>
        <r>
          <rPr>
            <b/>
            <sz val="8"/>
            <color indexed="81"/>
            <rFont val="Tahoma"/>
            <family val="2"/>
          </rPr>
          <t>Randy Hartman:</t>
        </r>
        <r>
          <rPr>
            <sz val="8"/>
            <color indexed="81"/>
            <rFont val="Tahoma"/>
            <family val="2"/>
          </rPr>
          <t xml:space="preserve">
Take the last invoice amount from column L called "Previous Billings Plus Current" for this Classification and type in the amount here.</t>
        </r>
      </text>
    </comment>
    <comment ref="B36" authorId="1" shapeId="0">
      <text>
        <r>
          <rPr>
            <b/>
            <sz val="8"/>
            <color indexed="81"/>
            <rFont val="Tahoma"/>
            <family val="2"/>
          </rPr>
          <t>Type in the Sub's name here.  This Sub name will be Sub 4 in the drop-down menu on the Invoice Charges Detail worksheet.  Sub names should remain consistent throughout the life of the Project.</t>
        </r>
      </text>
    </comment>
    <comment ref="J36" authorId="0" shapeId="0">
      <text>
        <r>
          <rPr>
            <b/>
            <sz val="8"/>
            <color indexed="81"/>
            <rFont val="Tahoma"/>
            <family val="2"/>
          </rPr>
          <t>Randy Hartman:</t>
        </r>
        <r>
          <rPr>
            <sz val="8"/>
            <color indexed="81"/>
            <rFont val="Tahoma"/>
            <family val="2"/>
          </rPr>
          <t xml:space="preserve">
Take the last invoice amount from column L called "Previous Billings Plus Current" for this Classification and type in the amount here.</t>
        </r>
      </text>
    </comment>
    <comment ref="B37" authorId="1" shapeId="0">
      <text>
        <r>
          <rPr>
            <b/>
            <sz val="8"/>
            <color indexed="81"/>
            <rFont val="Tahoma"/>
            <family val="2"/>
          </rPr>
          <t>Type in the Sub's name here.  This Sub name will be Sub 5 in the drop-down menu on the Invoice Charges Detail worksheet.  Sub names should remain consistent throughout the life of the Project.</t>
        </r>
      </text>
    </comment>
    <comment ref="J37" authorId="0" shapeId="0">
      <text>
        <r>
          <rPr>
            <b/>
            <sz val="8"/>
            <color indexed="81"/>
            <rFont val="Tahoma"/>
            <family val="2"/>
          </rPr>
          <t>Randy Hartman:</t>
        </r>
        <r>
          <rPr>
            <sz val="8"/>
            <color indexed="81"/>
            <rFont val="Tahoma"/>
            <family val="2"/>
          </rPr>
          <t xml:space="preserve">
Take the last invoice amount from column L called "Previous Billings Plus Current" for this Classification and type in the amount here.</t>
        </r>
      </text>
    </comment>
    <comment ref="B38" authorId="1" shapeId="0">
      <text>
        <r>
          <rPr>
            <b/>
            <sz val="8"/>
            <color indexed="81"/>
            <rFont val="Tahoma"/>
            <family val="2"/>
          </rPr>
          <t>Type in the Sub's name here.  This Sub name will be Sub 6 in the drop-down menu on the Invoice Charges Detail worksheet.  Sub names should remain consistent throughout the life of the Project.</t>
        </r>
      </text>
    </comment>
    <comment ref="J38" authorId="0" shapeId="0">
      <text>
        <r>
          <rPr>
            <b/>
            <sz val="8"/>
            <color indexed="81"/>
            <rFont val="Tahoma"/>
            <family val="2"/>
          </rPr>
          <t>Randy Hartman:</t>
        </r>
        <r>
          <rPr>
            <sz val="8"/>
            <color indexed="81"/>
            <rFont val="Tahoma"/>
            <family val="2"/>
          </rPr>
          <t xml:space="preserve">
Take the last invoice amount from column L called "Previous Billings Plus Current" for this Classification and type in the amount here.</t>
        </r>
      </text>
    </comment>
    <comment ref="B39" authorId="1" shapeId="0">
      <text>
        <r>
          <rPr>
            <b/>
            <sz val="8"/>
            <color indexed="81"/>
            <rFont val="Tahoma"/>
            <family val="2"/>
          </rPr>
          <t>Type in the Sub's name here.  This Sub name will be Sub 7 in the drop-down menu on the Invoice Charges Detail worksheet.  Sub names should remain consistent throughout the life of the Project.</t>
        </r>
      </text>
    </comment>
    <comment ref="J39" authorId="0" shapeId="0">
      <text>
        <r>
          <rPr>
            <b/>
            <sz val="8"/>
            <color indexed="81"/>
            <rFont val="Tahoma"/>
            <family val="2"/>
          </rPr>
          <t>Randy Hartman:</t>
        </r>
        <r>
          <rPr>
            <sz val="8"/>
            <color indexed="81"/>
            <rFont val="Tahoma"/>
            <family val="2"/>
          </rPr>
          <t xml:space="preserve">
Take the last invoice amount from column L called "Previous Billings Plus Current" for this Classification and type in the amount here.</t>
        </r>
      </text>
    </comment>
    <comment ref="B40" authorId="1" shapeId="0">
      <text>
        <r>
          <rPr>
            <b/>
            <sz val="8"/>
            <color indexed="81"/>
            <rFont val="Tahoma"/>
            <family val="2"/>
          </rPr>
          <t>Type in the Sub's name here.  This Sub name will be Sub 8 in the drop-down menu on the Invoice Charges Detail worksheet.  Sub names should remain consistent throughout the life of the Project.</t>
        </r>
      </text>
    </comment>
    <comment ref="J40" authorId="0" shapeId="0">
      <text>
        <r>
          <rPr>
            <b/>
            <sz val="8"/>
            <color indexed="81"/>
            <rFont val="Tahoma"/>
            <family val="2"/>
          </rPr>
          <t>Randy Hartman:</t>
        </r>
        <r>
          <rPr>
            <sz val="8"/>
            <color indexed="81"/>
            <rFont val="Tahoma"/>
            <family val="2"/>
          </rPr>
          <t xml:space="preserve">
Take the last invoice amount from column L called "Previous Billings Plus Current" for this Classification and type in the amount here.</t>
        </r>
      </text>
    </comment>
    <comment ref="B41" authorId="1" shapeId="0">
      <text>
        <r>
          <rPr>
            <b/>
            <sz val="8"/>
            <color indexed="81"/>
            <rFont val="Tahoma"/>
            <family val="2"/>
          </rPr>
          <t>Type in the Sub's name here.  This Sub name will be Sub 9 in the drop-down menu on the Invoice Charges Detail worksheet.  Sub names should remain consistent throughout the life of the Project.</t>
        </r>
      </text>
    </comment>
    <comment ref="J41" authorId="0" shapeId="0">
      <text>
        <r>
          <rPr>
            <b/>
            <sz val="8"/>
            <color indexed="81"/>
            <rFont val="Tahoma"/>
            <family val="2"/>
          </rPr>
          <t>Randy Hartman:</t>
        </r>
        <r>
          <rPr>
            <sz val="8"/>
            <color indexed="81"/>
            <rFont val="Tahoma"/>
            <family val="2"/>
          </rPr>
          <t xml:space="preserve">
Take the last invoice amount from column L called "Previous Billings Plus Current" for this Classification and type in the amount here.</t>
        </r>
      </text>
    </comment>
    <comment ref="B42" authorId="1" shapeId="0">
      <text>
        <r>
          <rPr>
            <b/>
            <sz val="8"/>
            <color indexed="81"/>
            <rFont val="Tahoma"/>
            <family val="2"/>
          </rPr>
          <t>Type in the Sub's name here.  This Sub name will be Sub 10 in the drop-down menu on the Invoice Charges Detail worksheet.  Sub names should remain consistent throughout the life of the Project.</t>
        </r>
      </text>
    </comment>
    <comment ref="J42" authorId="0" shapeId="0">
      <text>
        <r>
          <rPr>
            <b/>
            <sz val="8"/>
            <color indexed="81"/>
            <rFont val="Tahoma"/>
            <family val="2"/>
          </rPr>
          <t>Randy Hartman:</t>
        </r>
        <r>
          <rPr>
            <sz val="8"/>
            <color indexed="81"/>
            <rFont val="Tahoma"/>
            <family val="2"/>
          </rPr>
          <t xml:space="preserve">
Take the last invoice amount from column L called "Previous Billings Plus Current" for this Classification and type in the amount here.</t>
        </r>
      </text>
    </comment>
    <comment ref="B43" authorId="1" shapeId="0">
      <text>
        <r>
          <rPr>
            <b/>
            <sz val="8"/>
            <color indexed="81"/>
            <rFont val="Tahoma"/>
            <family val="2"/>
          </rPr>
          <t>Type in the Sub's name here.  This Sub name will be Sub 11 in the drop-down menu on the Invoice Charges Detail worksheet.  Sub names should remain consistent throughout the life of the Project.</t>
        </r>
      </text>
    </comment>
    <comment ref="J43" authorId="0" shapeId="0">
      <text>
        <r>
          <rPr>
            <b/>
            <sz val="8"/>
            <color indexed="81"/>
            <rFont val="Tahoma"/>
            <family val="2"/>
          </rPr>
          <t>Randy Hartman:</t>
        </r>
        <r>
          <rPr>
            <sz val="8"/>
            <color indexed="81"/>
            <rFont val="Tahoma"/>
            <family val="2"/>
          </rPr>
          <t xml:space="preserve">
Take the last invoice amount from column L called "Previous Billings Plus Current" for this Classification and type in the amount here.</t>
        </r>
      </text>
    </comment>
    <comment ref="B44" authorId="1" shapeId="0">
      <text>
        <r>
          <rPr>
            <b/>
            <sz val="8"/>
            <color indexed="81"/>
            <rFont val="Tahoma"/>
            <family val="2"/>
          </rPr>
          <t>Type in the Sub's name here.  This Sub name will be Sub 12 in the drop-down menu on the Invoice Charges Detail worksheet.  Sub names should remain consistent throughout the life of the Project.</t>
        </r>
      </text>
    </comment>
    <comment ref="J44" authorId="0" shapeId="0">
      <text>
        <r>
          <rPr>
            <b/>
            <sz val="8"/>
            <color indexed="81"/>
            <rFont val="Tahoma"/>
            <family val="2"/>
          </rPr>
          <t>Randy Hartman:</t>
        </r>
        <r>
          <rPr>
            <sz val="8"/>
            <color indexed="81"/>
            <rFont val="Tahoma"/>
            <family val="2"/>
          </rPr>
          <t xml:space="preserve">
Take the last invoice amount from column L called "Previous Billings Plus Current" for this Classification and type in the amount here.</t>
        </r>
      </text>
    </comment>
    <comment ref="B45" authorId="1" shapeId="0">
      <text>
        <r>
          <rPr>
            <b/>
            <sz val="8"/>
            <color indexed="81"/>
            <rFont val="Tahoma"/>
            <family val="2"/>
          </rPr>
          <t>Type in the Sub's name here.  This Sub name will be Sub 13 in the drop-down menu on the Invoice Charges Detail worksheet.  Sub names should remain consistent throughout the life of the Project.</t>
        </r>
      </text>
    </comment>
    <comment ref="J45" authorId="0" shapeId="0">
      <text>
        <r>
          <rPr>
            <b/>
            <sz val="8"/>
            <color indexed="81"/>
            <rFont val="Tahoma"/>
            <family val="2"/>
          </rPr>
          <t>Randy Hartman:</t>
        </r>
        <r>
          <rPr>
            <sz val="8"/>
            <color indexed="81"/>
            <rFont val="Tahoma"/>
            <family val="2"/>
          </rPr>
          <t xml:space="preserve">
Take the last invoice amount from column L called "Previous Billings Plus Current" for this Classification and type in the amount here.</t>
        </r>
      </text>
    </comment>
    <comment ref="B46" authorId="1" shapeId="0">
      <text>
        <r>
          <rPr>
            <b/>
            <sz val="8"/>
            <color indexed="81"/>
            <rFont val="Tahoma"/>
            <family val="2"/>
          </rPr>
          <t>Type in the Sub's name here.  This Sub name will be Sub 14 in the drop-down menu on the Invoice Charges Detail worksheet.  Sub names should remain consistent throughout the life of the Project.</t>
        </r>
      </text>
    </comment>
    <comment ref="B47" authorId="1" shapeId="0">
      <text>
        <r>
          <rPr>
            <b/>
            <sz val="8"/>
            <color indexed="81"/>
            <rFont val="Tahoma"/>
            <family val="2"/>
          </rPr>
          <t>Type in the Sub's name here.  This Sub name will be Sub 15 in the drop-down menu on the Invoice Charges Detail worksheet.  Sub names should remain consistent throughout the life of the Project.</t>
        </r>
      </text>
    </comment>
  </commentList>
</comments>
</file>

<file path=xl/comments3.xml><?xml version="1.0" encoding="utf-8"?>
<comments xmlns="http://schemas.openxmlformats.org/spreadsheetml/2006/main">
  <authors>
    <author>Information Technology</author>
    <author>Randy Hartman</author>
    <author>Linda Tebussek</author>
    <author>Hartman, Randy L.</author>
  </authors>
  <commentList>
    <comment ref="A10" authorId="0" shapeId="0">
      <text>
        <r>
          <rPr>
            <b/>
            <sz val="8"/>
            <color indexed="81"/>
            <rFont val="Tahoma"/>
            <family val="2"/>
          </rPr>
          <t>This column is to indicate the type of expense or charge will follow on the row.  You have 4 choices in this column:
1) (LA) Labor
2) (MA) Materials
3) (EQ) Equipment
4) (RE) Reimburseables</t>
        </r>
        <r>
          <rPr>
            <sz val="8"/>
            <color indexed="81"/>
            <rFont val="Tahoma"/>
            <family val="2"/>
          </rPr>
          <t xml:space="preserve">
</t>
        </r>
      </text>
    </comment>
    <comment ref="C10" authorId="0" shapeId="0">
      <text>
        <r>
          <rPr>
            <b/>
            <sz val="8"/>
            <color indexed="81"/>
            <rFont val="Tahoma"/>
            <family val="2"/>
          </rPr>
          <t xml:space="preserve">Indicate which sub-consultant or subcontractor is responsible for the item to follow on the row.
Subs are listed on worksheet labeled (Summary of Funding and Subs)
</t>
        </r>
      </text>
    </comment>
    <comment ref="E10" authorId="0" shapeId="0">
      <text>
        <r>
          <rPr>
            <b/>
            <sz val="8"/>
            <color indexed="81"/>
            <rFont val="Tahoma"/>
            <family val="2"/>
          </rPr>
          <t>Detail description of work performed or identify reason for other expenses</t>
        </r>
        <r>
          <rPr>
            <sz val="8"/>
            <color indexed="81"/>
            <rFont val="Tahoma"/>
            <family val="2"/>
          </rPr>
          <t xml:space="preserve">
</t>
        </r>
      </text>
    </comment>
    <comment ref="F10" authorId="1" shapeId="0">
      <text>
        <r>
          <rPr>
            <b/>
            <sz val="8"/>
            <color indexed="81"/>
            <rFont val="Tahoma"/>
            <family val="2"/>
          </rPr>
          <t>For use with multiple CIP projects where tasks are shared across different CIP's.  These are defined on Multiple CIP Codes Tab.
The default is blank.  If you do not need to split task charges across multiple CIP's, leave this field blank.</t>
        </r>
      </text>
    </comment>
    <comment ref="G10" authorId="2" shapeId="0">
      <text>
        <r>
          <rPr>
            <sz val="8"/>
            <color indexed="81"/>
            <rFont val="Tahoma"/>
            <family val="2"/>
          </rPr>
          <t xml:space="preserve">
CIP #, Funding ID, Funding Source, and Project ID are all terms for the same thing. 
CIP # will be supplied by City.  Costs must be separated by project when multiple projects are included in a single contract.
</t>
        </r>
      </text>
    </comment>
    <comment ref="H10" authorId="2" shapeId="0">
      <text>
        <r>
          <rPr>
            <b/>
            <sz val="8"/>
            <color indexed="81"/>
            <rFont val="Tahoma"/>
            <family val="2"/>
          </rPr>
          <t>Enter date expense was incurred - billing period must include all expenses.  Air flights, hotels will not be reimbursed in advance or at a later date.</t>
        </r>
        <r>
          <rPr>
            <sz val="8"/>
            <color indexed="81"/>
            <rFont val="Tahoma"/>
            <family val="2"/>
          </rPr>
          <t xml:space="preserve">
</t>
        </r>
      </text>
    </comment>
    <comment ref="I10" authorId="3" shapeId="0">
      <text>
        <r>
          <rPr>
            <b/>
            <sz val="9"/>
            <color indexed="81"/>
            <rFont val="Tahoma"/>
            <family val="2"/>
          </rPr>
          <t>Hartman, Randy L.:</t>
        </r>
        <r>
          <rPr>
            <sz val="9"/>
            <color indexed="81"/>
            <rFont val="Tahoma"/>
            <family val="2"/>
          </rPr>
          <t xml:space="preserve">
When filling out the Invoice Charges Detail form for reimbursable items, if the total budget amount is not expended on this invoice, use fractional amounts in the Qty. column to display the actual amount specified for this invoice amount.</t>
        </r>
      </text>
    </comment>
    <comment ref="J10" authorId="0" shapeId="0">
      <text>
        <r>
          <rPr>
            <b/>
            <sz val="8"/>
            <color indexed="81"/>
            <rFont val="Tahoma"/>
            <family val="2"/>
          </rPr>
          <t>From Agreement 
Attachment A - Scope of Services list.</t>
        </r>
        <r>
          <rPr>
            <sz val="8"/>
            <color indexed="81"/>
            <rFont val="Tahoma"/>
            <family val="2"/>
          </rPr>
          <t xml:space="preserve">
Or
use the drop-down list generated from the list in the Scope of Services Task List.</t>
        </r>
      </text>
    </comment>
    <comment ref="N10" authorId="1" shapeId="0">
      <text>
        <r>
          <rPr>
            <b/>
            <sz val="8"/>
            <color indexed="81"/>
            <rFont val="Tahoma"/>
            <family val="2"/>
          </rPr>
          <t>Randy Hartman:</t>
        </r>
        <r>
          <rPr>
            <sz val="8"/>
            <color indexed="81"/>
            <rFont val="Tahoma"/>
            <family val="2"/>
          </rPr>
          <t xml:space="preserve">
If there is an * in any row of this column, then a % mark up (MU) has been applied to the total cost in column P.</t>
        </r>
      </text>
    </comment>
  </commentList>
</comments>
</file>

<file path=xl/comments4.xml><?xml version="1.0" encoding="utf-8"?>
<comments xmlns="http://schemas.openxmlformats.org/spreadsheetml/2006/main">
  <authors>
    <author>Hartman, Randy L.</author>
  </authors>
  <commentList>
    <comment ref="N14" authorId="0" shapeId="0">
      <text>
        <r>
          <rPr>
            <b/>
            <sz val="9"/>
            <color indexed="81"/>
            <rFont val="Tahoma"/>
            <family val="2"/>
          </rPr>
          <t>Hartman, Randy L.:</t>
        </r>
        <r>
          <rPr>
            <sz val="9"/>
            <color indexed="81"/>
            <rFont val="Tahoma"/>
            <family val="2"/>
          </rPr>
          <t xml:space="preserve">
Type in the total project budgeted amount for each of the listed items.
When filling out the Invoice Charges Detail form for reimbursable items, if the total budget is not expended, use fractional amounts in the Qty. column to display the actual amount specified for the invoice amount.</t>
        </r>
      </text>
    </comment>
    <comment ref="O14" authorId="0" shapeId="0">
      <text>
        <r>
          <rPr>
            <b/>
            <sz val="9"/>
            <color indexed="81"/>
            <rFont val="Tahoma"/>
            <family val="2"/>
          </rPr>
          <t>Hartman, Randy L.:</t>
        </r>
        <r>
          <rPr>
            <sz val="9"/>
            <color indexed="81"/>
            <rFont val="Tahoma"/>
            <family val="2"/>
          </rPr>
          <t xml:space="preserve">
This will be fixed as "EACH" for Reimburasbles.</t>
        </r>
      </text>
    </comment>
  </commentList>
</comments>
</file>

<file path=xl/comments5.xml><?xml version="1.0" encoding="utf-8"?>
<comments xmlns="http://schemas.openxmlformats.org/spreadsheetml/2006/main">
  <authors>
    <author>Randy Hartman</author>
  </authors>
  <commentList>
    <comment ref="A12" authorId="0" shapeId="0">
      <text>
        <r>
          <rPr>
            <sz val="8"/>
            <color indexed="81"/>
            <rFont val="Tahoma"/>
            <family val="2"/>
          </rPr>
          <t xml:space="preserve">
CIP #, Funding ID, Funding Source, and Project ID are all terms for the same thing. 
CIP # will be supplied by City.  Costs must be separated by project when multiple projects are included in a single contract.</t>
        </r>
      </text>
    </comment>
  </commentList>
</comments>
</file>

<file path=xl/comments6.xml><?xml version="1.0" encoding="utf-8"?>
<comments xmlns="http://schemas.openxmlformats.org/spreadsheetml/2006/main">
  <authors>
    <author>Anderson-Bogert Engineers &amp; Suveyors, Inc.</author>
  </authors>
  <commentList>
    <comment ref="A12" authorId="0" shapeId="0">
      <text>
        <r>
          <rPr>
            <b/>
            <sz val="8"/>
            <color indexed="81"/>
            <rFont val="Tahoma"/>
            <family val="2"/>
          </rPr>
          <t>The CIP Codes are entered on the Multiple CIP Codes sheet.  Codes entered there will show up here.</t>
        </r>
      </text>
    </comment>
    <comment ref="B12" authorId="0" shapeId="0">
      <text>
        <r>
          <rPr>
            <b/>
            <sz val="8"/>
            <color indexed="81"/>
            <rFont val="Tahoma"/>
            <family val="2"/>
          </rPr>
          <t>CIP numbers are entered on the Funding Sources and Amendments Sheet.  The CIP's entered there will show up here.</t>
        </r>
      </text>
    </comment>
    <comment ref="C12" authorId="0" shapeId="0">
      <text>
        <r>
          <rPr>
            <b/>
            <sz val="8"/>
            <color indexed="81"/>
            <rFont val="Tahoma"/>
            <family val="2"/>
          </rPr>
          <t>CIP numbers are entered on the Funding Sources and Amendments Sheet.  The CIP's entered there will show up here.</t>
        </r>
      </text>
    </comment>
    <comment ref="D12" authorId="0" shapeId="0">
      <text>
        <r>
          <rPr>
            <b/>
            <sz val="8"/>
            <color indexed="81"/>
            <rFont val="Tahoma"/>
            <family val="2"/>
          </rPr>
          <t>CIP numbers are entered on the Funding Sources and Amendments Sheet.  The CIP's entered there will show up here.</t>
        </r>
      </text>
    </comment>
    <comment ref="E12" authorId="0" shapeId="0">
      <text>
        <r>
          <rPr>
            <b/>
            <sz val="8"/>
            <color indexed="81"/>
            <rFont val="Tahoma"/>
            <family val="2"/>
          </rPr>
          <t>CIP numbers are entered on the Funding Sources and Amendments Sheet.  The CIP's entered there will show up here.</t>
        </r>
      </text>
    </comment>
    <comment ref="F12" authorId="0" shapeId="0">
      <text>
        <r>
          <rPr>
            <b/>
            <sz val="8"/>
            <color indexed="81"/>
            <rFont val="Tahoma"/>
            <family val="2"/>
          </rPr>
          <t>CIP numbers are entered on the Funding Sources and Amendments Sheet.  The CIP's entered there will show up here.</t>
        </r>
      </text>
    </comment>
    <comment ref="G12" authorId="0" shapeId="0">
      <text>
        <r>
          <rPr>
            <b/>
            <sz val="8"/>
            <color indexed="81"/>
            <rFont val="Tahoma"/>
            <family val="2"/>
          </rPr>
          <t>CIP numbers are entered on the Funding Sources and Amendments Sheet.  The CIP's entered there will show up here.</t>
        </r>
      </text>
    </comment>
    <comment ref="H12" authorId="0" shapeId="0">
      <text>
        <r>
          <rPr>
            <b/>
            <sz val="8"/>
            <color indexed="81"/>
            <rFont val="Tahoma"/>
            <family val="2"/>
          </rPr>
          <t>CIP numbers are entered on the Funding Sources and Amendments Sheet.  The CIP's entered there will show up here.</t>
        </r>
      </text>
    </comment>
    <comment ref="I12" authorId="0" shapeId="0">
      <text>
        <r>
          <rPr>
            <b/>
            <sz val="8"/>
            <color indexed="81"/>
            <rFont val="Tahoma"/>
            <family val="2"/>
          </rPr>
          <t>CIP numbers are entered on the Funding Sources and Amendments Sheet.  The CIP's entered there will show up here.</t>
        </r>
      </text>
    </comment>
    <comment ref="J12" authorId="0" shapeId="0">
      <text>
        <r>
          <rPr>
            <b/>
            <sz val="8"/>
            <color indexed="81"/>
            <rFont val="Tahoma"/>
            <family val="2"/>
          </rPr>
          <t>CIP numbers are entered on the Funding Sources and Amendments Sheet.  The CIP's entered there will show up here.</t>
        </r>
      </text>
    </comment>
    <comment ref="K12" authorId="0" shapeId="0">
      <text>
        <r>
          <rPr>
            <b/>
            <sz val="8"/>
            <color indexed="81"/>
            <rFont val="Tahoma"/>
            <family val="2"/>
          </rPr>
          <t>CIP numbers are entered on the Funding Sources and Amendments Sheet.  The CIP's entered there will show up here.</t>
        </r>
      </text>
    </comment>
    <comment ref="L12" authorId="0" shapeId="0">
      <text>
        <r>
          <rPr>
            <b/>
            <sz val="8"/>
            <color indexed="81"/>
            <rFont val="Tahoma"/>
            <family val="2"/>
          </rPr>
          <t>CIP numbers are entered on the Funding Sources and Amendments Sheet.  The CIP's entered there will show up here.</t>
        </r>
      </text>
    </comment>
    <comment ref="M12" authorId="0" shapeId="0">
      <text>
        <r>
          <rPr>
            <b/>
            <sz val="8"/>
            <color indexed="81"/>
            <rFont val="Tahoma"/>
            <family val="2"/>
          </rPr>
          <t>CIP numbers are entered on the Funding Sources and Amendments Sheet.  The CIP's entered there will show up here.</t>
        </r>
      </text>
    </comment>
    <comment ref="N12" authorId="0" shapeId="0">
      <text>
        <r>
          <rPr>
            <b/>
            <sz val="8"/>
            <color indexed="81"/>
            <rFont val="Tahoma"/>
            <family val="2"/>
          </rPr>
          <t>CIP numbers are entered on the Funding Sources and Amendments Sheet.  The CIP's entered there will show up here.</t>
        </r>
      </text>
    </comment>
    <comment ref="O12" authorId="0" shapeId="0">
      <text>
        <r>
          <rPr>
            <b/>
            <sz val="8"/>
            <color indexed="81"/>
            <rFont val="Tahoma"/>
            <family val="2"/>
          </rPr>
          <t>CIP numbers are entered on the Funding Sources and Amendments Sheet.  The CIP's entered there will show up here.</t>
        </r>
      </text>
    </comment>
    <comment ref="P12" authorId="0" shapeId="0">
      <text>
        <r>
          <rPr>
            <b/>
            <sz val="8"/>
            <color indexed="81"/>
            <rFont val="Tahoma"/>
            <family val="2"/>
          </rPr>
          <t>CIP numbers are entered on the Funding Sources and Amendments Sheet.  The CIP's entered there will show up here.</t>
        </r>
      </text>
    </comment>
  </commentList>
</comments>
</file>

<file path=xl/comments7.xml><?xml version="1.0" encoding="utf-8"?>
<comments xmlns="http://schemas.openxmlformats.org/spreadsheetml/2006/main">
  <authors>
    <author>Randy Hartman</author>
    <author>Anderson-Bogert Engineers &amp; Suveyors, Inc.</author>
  </authors>
  <commentList>
    <comment ref="K11" authorId="0" shapeId="0">
      <text>
        <r>
          <rPr>
            <b/>
            <sz val="8"/>
            <color indexed="81"/>
            <rFont val="Tahoma"/>
            <family val="2"/>
          </rPr>
          <t>Randy Hartman:</t>
        </r>
        <r>
          <rPr>
            <sz val="8"/>
            <color indexed="81"/>
            <rFont val="Tahoma"/>
            <family val="2"/>
          </rPr>
          <t xml:space="preserve">
Each row in this column should always total 100%.  If not, the split of the CIP is not correct.</t>
        </r>
      </text>
    </comment>
    <comment ref="A12" authorId="1" shapeId="0">
      <text>
        <r>
          <rPr>
            <b/>
            <sz val="8"/>
            <color indexed="81"/>
            <rFont val="Tahoma"/>
            <family val="2"/>
          </rPr>
          <t>Enter CIP Codes IN ALPHABETICAL ORDER below for each unique task split.  
The first CIP Code MUST BE in cell A13, below.  All subsequent CIP Codes must be immediately below the previous code.  In other words, do not leave blank cells except after the last CIP Code you enter.
Do NOT duplicate CIP Codes.  For example, do not enter two CIP Code "A".  Each CIP Code must be uniqique.
These codes will automatically show up on the Invoices Charges Detail sheet as a dropdown menu.</t>
        </r>
      </text>
    </comment>
    <comment ref="B12" authorId="1" shapeId="0">
      <text>
        <r>
          <rPr>
            <b/>
            <sz val="8"/>
            <color indexed="81"/>
            <rFont val="Tahoma"/>
            <family val="2"/>
          </rPr>
          <t>CIP numbers are entered on the Funding Sources and Amendments Sheet.  The CIP's entered there will show up here.</t>
        </r>
      </text>
    </comment>
    <comment ref="C12" authorId="1" shapeId="0">
      <text>
        <r>
          <rPr>
            <b/>
            <sz val="8"/>
            <color indexed="81"/>
            <rFont val="Tahoma"/>
            <family val="2"/>
          </rPr>
          <t>CIP numbers are entered on the Funding Sources and Amendments Sheet.  The CIP's entered there will show up here.</t>
        </r>
      </text>
    </comment>
    <comment ref="D12" authorId="1" shapeId="0">
      <text>
        <r>
          <rPr>
            <b/>
            <sz val="8"/>
            <color indexed="81"/>
            <rFont val="Tahoma"/>
            <family val="2"/>
          </rPr>
          <t>CIP numbers are entered on the Funding Sources and Amendments Sheet.  The CIP's entered there will show up here.</t>
        </r>
      </text>
    </comment>
    <comment ref="E12" authorId="1" shapeId="0">
      <text>
        <r>
          <rPr>
            <b/>
            <sz val="8"/>
            <color indexed="81"/>
            <rFont val="Tahoma"/>
            <family val="2"/>
          </rPr>
          <t>CIP numbers are entered on the Funding Sources and Amendments Sheet.  The CIP's entered there will show up here.</t>
        </r>
      </text>
    </comment>
    <comment ref="F12" authorId="1" shapeId="0">
      <text>
        <r>
          <rPr>
            <b/>
            <sz val="8"/>
            <color indexed="81"/>
            <rFont val="Tahoma"/>
            <family val="2"/>
          </rPr>
          <t>CIP numbers are entered on the Funding Sources and Amendments Sheet.  The CIP's entered there will show up here.</t>
        </r>
      </text>
    </comment>
    <comment ref="G12" authorId="1" shapeId="0">
      <text>
        <r>
          <rPr>
            <b/>
            <sz val="8"/>
            <color indexed="81"/>
            <rFont val="Tahoma"/>
            <family val="2"/>
          </rPr>
          <t>CIP numbers are entered on the Funding Sources and Amendments Sheet.  The CIP's entered there will show up here.</t>
        </r>
      </text>
    </comment>
    <comment ref="H12" authorId="1" shapeId="0">
      <text>
        <r>
          <rPr>
            <b/>
            <sz val="8"/>
            <color indexed="81"/>
            <rFont val="Tahoma"/>
            <family val="2"/>
          </rPr>
          <t>CIP numbers are entered on the Funding Sources and Amendments Sheet.  The CIP's entered there will show up here.</t>
        </r>
      </text>
    </comment>
    <comment ref="I12" authorId="1" shapeId="0">
      <text>
        <r>
          <rPr>
            <b/>
            <sz val="8"/>
            <color indexed="81"/>
            <rFont val="Tahoma"/>
            <family val="2"/>
          </rPr>
          <t>CIP numbers are entered on the Funding Sources and Amendments Sheet.  The CIP's entered there will show up here.</t>
        </r>
      </text>
    </comment>
    <comment ref="J12" authorId="1" shapeId="0">
      <text>
        <r>
          <rPr>
            <b/>
            <sz val="8"/>
            <color indexed="81"/>
            <rFont val="Tahoma"/>
            <family val="2"/>
          </rPr>
          <t>CIP numbers are entered on the Funding Sources and Amendments Sheet.  The CIP's entered there will show up here.</t>
        </r>
      </text>
    </comment>
    <comment ref="A14" authorId="1" shapeId="0">
      <text>
        <r>
          <rPr>
            <b/>
            <sz val="8"/>
            <color indexed="81"/>
            <rFont val="Tahoma"/>
            <family val="2"/>
          </rPr>
          <t>ENTER CIP CODES HERE.
CIP Codes may be any combination of characters as long as they start with a number or a letter.  Enter CIP Codes in alphabetic or numeric order.  For example, enter "A1" before entering "A2".
Although you are not limited, it is recommended to keep CIP codes simple, one or two characters.</t>
        </r>
      </text>
    </comment>
    <comment ref="B14" authorId="1" shapeId="0">
      <text>
        <r>
          <rPr>
            <b/>
            <sz val="8"/>
            <color indexed="81"/>
            <rFont val="Tahoma"/>
            <family val="2"/>
          </rPr>
          <t>ENTER CIP SPLITS IN THIS AREA:
For example if you have two CIP's you could enter CIP Code "A" and the splits could be 0.67 for one CIP and 0.33 for the other CIP.  For a different task with a different split you could enter "B" on the next line with whatever split is appropriate for that task (e.g., 0.25 and 0.75).  The sum of the splits must always add up to 100%.
An example is provided below shaded in light blue.</t>
        </r>
      </text>
    </comment>
    <comment ref="C14" authorId="1" shapeId="0">
      <text>
        <r>
          <rPr>
            <b/>
            <sz val="8"/>
            <color indexed="81"/>
            <rFont val="Tahoma"/>
            <family val="2"/>
          </rPr>
          <t>ENTER CIP SPLITS IN THIS AREA:
For example if you have two CIP's you could enter CIP Code "A" and the splits could be 0.67 for one CIP and 0.33 for the other CIP.  For a different task with a different split you could enter "B" on the next line with whatever split is appropriate for that task (e.g., 0.25 and 0.75).  The sum of the splits must always add up to 100%.
An example is provided below shaded in light blue.</t>
        </r>
      </text>
    </comment>
    <comment ref="D14" authorId="1" shapeId="0">
      <text>
        <r>
          <rPr>
            <b/>
            <sz val="8"/>
            <color indexed="81"/>
            <rFont val="Tahoma"/>
            <family val="2"/>
          </rPr>
          <t>ENTER CIP SPLITS IN THIS AREA:
For example if you have two CIP's you could enter CIP Code "A" and the splits could be 0.67 for one CIP and 0.33 for the other CIP.  For a different task with a different split you could enter "B" on the next line with whatever split is appropriate for that task (e.g., 0.25 and 0.75).  The sum of the splits must always add up to 100%.
An example is provided below shaded in light blue.</t>
        </r>
      </text>
    </comment>
    <comment ref="E14" authorId="1" shapeId="0">
      <text>
        <r>
          <rPr>
            <b/>
            <sz val="8"/>
            <color indexed="81"/>
            <rFont val="Tahoma"/>
            <family val="2"/>
          </rPr>
          <t>ENTER CIP SPLITS IN THIS AREA:
For example if you have two CIP's you could enter CIP Code "A" and the splits could be 0.67 for one CIP and 0.33 for the other CIP.  For a different task with a different split you could enter "B" on the next line with whatever split is appropriate for that task (e.g., 0.25 and 0.75).  The sum of the splits must always add up to 100%.
An example is provided below shaded in light blue.</t>
        </r>
      </text>
    </comment>
    <comment ref="F14" authorId="1" shapeId="0">
      <text>
        <r>
          <rPr>
            <b/>
            <sz val="8"/>
            <color indexed="81"/>
            <rFont val="Tahoma"/>
            <family val="2"/>
          </rPr>
          <t>ENTER CIP SPLITS IN THIS AREA:
For example if you have two CIP's you could enter CIP Code "A" and the splits could be 0.67 for one CIP and 0.33 for the other CIP.  For a different task with a different split you could enter "B" on the next line with whatever split is appropriate for that task (e.g., 0.25 and 0.75).  The sum of the splits must always add up to 100%.
An example is provided below shaded in light blue.</t>
        </r>
      </text>
    </comment>
    <comment ref="G14" authorId="1" shapeId="0">
      <text>
        <r>
          <rPr>
            <b/>
            <sz val="8"/>
            <color indexed="81"/>
            <rFont val="Tahoma"/>
            <family val="2"/>
          </rPr>
          <t>ENTER CIP SPLITS IN THIS AREA:
For example if you have two CIP's you could enter CIP Code "A" and the splits could be 0.67 for one CIP and 0.33 for the other CIP.  For a different task with a different split you could enter "B" on the next line with whatever split is appropriate for that task (e.g., 0.25 and 0.75).  The sum of the splits must always add up to 100%.
An example is provided below shaded in light blue.</t>
        </r>
      </text>
    </comment>
    <comment ref="H14" authorId="1" shapeId="0">
      <text>
        <r>
          <rPr>
            <b/>
            <sz val="8"/>
            <color indexed="81"/>
            <rFont val="Tahoma"/>
            <family val="2"/>
          </rPr>
          <t>ENTER CIP SPLITS IN THIS AREA:
For example if you have two CIP's you could enter CIP Code "A" and the splits could be 0.67 for one CIP and 0.33 for the other CIP.  For a different task with a different split you could enter "B" on the next line with whatever split is appropriate for that task (e.g., 0.25 and 0.75).  The sum of the splits must always add up to 100%.
An example is provided below shaded in light blue.</t>
        </r>
      </text>
    </comment>
    <comment ref="I14" authorId="1" shapeId="0">
      <text>
        <r>
          <rPr>
            <b/>
            <sz val="8"/>
            <color indexed="81"/>
            <rFont val="Tahoma"/>
            <family val="2"/>
          </rPr>
          <t>ENTER CIP SPLITS IN THIS AREA:
For example if you have two CIP's you could enter CIP Code "A" and the splits could be 0.67 for one CIP and 0.33 for the other CIP.  For a different task with a different split you could enter "B" on the next line with whatever split is appropriate for that task (e.g., 0.25 and 0.75).  The sum of the splits must always add up to 100%.
An example is provided below shaded in light blue.</t>
        </r>
      </text>
    </comment>
    <comment ref="J14" authorId="1" shapeId="0">
      <text>
        <r>
          <rPr>
            <b/>
            <sz val="8"/>
            <color indexed="81"/>
            <rFont val="Tahoma"/>
            <family val="2"/>
          </rPr>
          <t>ENTER CIP SPLITS IN THIS AREA:
For example if you have two CIP's you could enter CIP Code "A" and the splits could be 0.67 for one CIP and 0.33 for the other CIP.  For a different task with a different split you could enter "B" on the next line with whatever split is appropriate for that task (e.g., 0.25 and 0.75).  The sum of the splits must always add up to 100%.
An example is provided below shaded in light blue.</t>
        </r>
      </text>
    </comment>
  </commentList>
</comments>
</file>

<file path=xl/sharedStrings.xml><?xml version="1.0" encoding="utf-8"?>
<sst xmlns="http://schemas.openxmlformats.org/spreadsheetml/2006/main" count="1142" uniqueCount="310">
  <si>
    <t>Contract No.:</t>
  </si>
  <si>
    <t>Billing Period:</t>
  </si>
  <si>
    <t>Position</t>
  </si>
  <si>
    <t>Date</t>
  </si>
  <si>
    <t>Labor</t>
  </si>
  <si>
    <t>Materials</t>
  </si>
  <si>
    <t xml:space="preserve">  Labor</t>
  </si>
  <si>
    <t xml:space="preserve">  Materials</t>
  </si>
  <si>
    <t xml:space="preserve">  Equipment</t>
  </si>
  <si>
    <t>Current Billing</t>
  </si>
  <si>
    <t>City of Cedar Rapids, Iowa</t>
  </si>
  <si>
    <t>Original contract:</t>
  </si>
  <si>
    <t>Amount</t>
  </si>
  <si>
    <t>Total amendments:</t>
  </si>
  <si>
    <t>Project-To-Date</t>
  </si>
  <si>
    <t>Definition of Terms and Instructions</t>
  </si>
  <si>
    <t>Equipment</t>
  </si>
  <si>
    <t>Name</t>
  </si>
  <si>
    <t>Email</t>
  </si>
  <si>
    <t>Phone</t>
  </si>
  <si>
    <t xml:space="preserve">Form Contacts </t>
  </si>
  <si>
    <t>Contract Expense Types</t>
  </si>
  <si>
    <t>Labor:</t>
  </si>
  <si>
    <t>Date Submitted:</t>
  </si>
  <si>
    <t>Total Invoice Amount:</t>
  </si>
  <si>
    <t>Project Name:</t>
  </si>
  <si>
    <t>Space below for City of Cedar Rapids Use</t>
  </si>
  <si>
    <t>Invoice:</t>
  </si>
  <si>
    <t>City of Cedar Rapids Finance Department</t>
  </si>
  <si>
    <t>Send Invoice to:</t>
  </si>
  <si>
    <t>Email Invoice to:</t>
  </si>
  <si>
    <t>accountspayable@cedar-rapids.org</t>
  </si>
  <si>
    <t>Remittance Address:</t>
  </si>
  <si>
    <t>Payment Terms:</t>
  </si>
  <si>
    <t>Value of work to be completed:</t>
  </si>
  <si>
    <t xml:space="preserve">Totals  </t>
  </si>
  <si>
    <t>Classification</t>
  </si>
  <si>
    <t>Type</t>
  </si>
  <si>
    <t>Description</t>
  </si>
  <si>
    <t>LA</t>
  </si>
  <si>
    <t>MA</t>
  </si>
  <si>
    <t>EQ</t>
  </si>
  <si>
    <t>RE</t>
  </si>
  <si>
    <t>MU%</t>
  </si>
  <si>
    <t>Qty</t>
  </si>
  <si>
    <t>Contract
Rate</t>
  </si>
  <si>
    <t>Sub
No.</t>
  </si>
  <si>
    <t>Gallons</t>
  </si>
  <si>
    <t>Hours</t>
  </si>
  <si>
    <t>Days</t>
  </si>
  <si>
    <t>Each</t>
  </si>
  <si>
    <t>Weeks</t>
  </si>
  <si>
    <t>Months</t>
  </si>
  <si>
    <t>Ton</t>
  </si>
  <si>
    <t>UOM</t>
  </si>
  <si>
    <t>Summary by Funding Source</t>
  </si>
  <si>
    <t>Summary by Type</t>
  </si>
  <si>
    <t xml:space="preserve">  Amendment No. 1    </t>
  </si>
  <si>
    <t xml:space="preserve">  Amendment No. 2    </t>
  </si>
  <si>
    <t xml:space="preserve">  Amendment No. 3    </t>
  </si>
  <si>
    <t xml:space="preserve">  Amendment No. 4    </t>
  </si>
  <si>
    <t xml:space="preserve">  Amendment No. 5    </t>
  </si>
  <si>
    <t xml:space="preserve">  Additional Amendments     </t>
  </si>
  <si>
    <t xml:space="preserve">Estimated Percent Complete   </t>
  </si>
  <si>
    <t xml:space="preserve">Percent Complete Difference   </t>
  </si>
  <si>
    <t>Current
Billing</t>
  </si>
  <si>
    <t>Previous
Billings</t>
  </si>
  <si>
    <t xml:space="preserve">Previous Billings Plus Current </t>
  </si>
  <si>
    <t>Funding Source Contract Amount</t>
  </si>
  <si>
    <t>Funding Source
Remaining</t>
  </si>
  <si>
    <t>Randy Hartman</t>
  </si>
  <si>
    <t>Contracts Manager</t>
  </si>
  <si>
    <t>r.hartman@cedar-rapids,org</t>
  </si>
  <si>
    <t>319-286-5907</t>
  </si>
  <si>
    <t>Materials:</t>
  </si>
  <si>
    <t>Equipment:</t>
  </si>
  <si>
    <t>Instructions</t>
  </si>
  <si>
    <t xml:space="preserve">Materials are any consumable item that is a used in the performance or completion of the tasks listed in the Scope of Services.  Materials can be, but are not limited to, items such as sand, gravel, concrete, marking paint, etc. </t>
  </si>
  <si>
    <t xml:space="preserve">Equipment usually refers to machinery that is rented for the completion of task listed in the Scope of Services.  Equipment can be, but are not limited to, items such as skid loaders, backhoes, cranes, boring devices, road graders, etc. </t>
  </si>
  <si>
    <t>Contract Number:</t>
  </si>
  <si>
    <t>All other information is filled in or calculated automatically.</t>
  </si>
  <si>
    <t>General Instructions:</t>
  </si>
  <si>
    <t>Rate</t>
  </si>
  <si>
    <t>City Project Manager Name:</t>
  </si>
  <si>
    <t>City Project Manager Number:</t>
  </si>
  <si>
    <t>City Project Manager email:</t>
  </si>
  <si>
    <t>Invoice Total</t>
  </si>
  <si>
    <t>ATTACHMENT E</t>
  </si>
  <si>
    <t>STANDARD FEE SCHEDULE - DATA</t>
  </si>
  <si>
    <t>Total</t>
  </si>
  <si>
    <t xml:space="preserve">                                                                                                                                                                                                                                                                                                                                                                                                                                                                                                                    </t>
  </si>
  <si>
    <t xml:space="preserve"> </t>
  </si>
  <si>
    <t>Council Resolution No.</t>
  </si>
  <si>
    <t>Cell background colors are coded as follows:</t>
  </si>
  <si>
    <t>These are protected cells with fixed information</t>
  </si>
  <si>
    <t xml:space="preserve">These are protected cells that contain a calculated number </t>
  </si>
  <si>
    <t>These are protected cells where data fills in automatically from another location</t>
  </si>
  <si>
    <t>These are unprotected cells where data or information is manually input</t>
  </si>
  <si>
    <t>a</t>
  </si>
  <si>
    <t>b</t>
  </si>
  <si>
    <t>c</t>
  </si>
  <si>
    <t>d</t>
  </si>
  <si>
    <t>e</t>
  </si>
  <si>
    <t>f</t>
  </si>
  <si>
    <t>From          To</t>
  </si>
  <si>
    <t>(White)</t>
  </si>
  <si>
    <t>(Light Green)</t>
  </si>
  <si>
    <t>(Light Orange)</t>
  </si>
  <si>
    <t>Fill in City Project Manager contact name, phone number, and email address</t>
  </si>
  <si>
    <t>g</t>
  </si>
  <si>
    <t>h</t>
  </si>
  <si>
    <t>i</t>
  </si>
  <si>
    <t>Cu. Ft.</t>
  </si>
  <si>
    <t>Sq. Ft.</t>
  </si>
  <si>
    <t>Sq. Yd.</t>
  </si>
  <si>
    <t>Cu. Yd.</t>
  </si>
  <si>
    <t>Sheet</t>
  </si>
  <si>
    <t>Pound</t>
  </si>
  <si>
    <t>Description of Work or Item</t>
  </si>
  <si>
    <r>
      <rPr>
        <b/>
        <sz val="10"/>
        <rFont val="Calibri"/>
        <family val="2"/>
      </rPr>
      <t>Indirect Labor</t>
    </r>
    <r>
      <rPr>
        <sz val="10"/>
        <rFont val="Calibri"/>
        <family val="2"/>
      </rPr>
      <t xml:space="preserve"> - Administrative labor costs are considered overhead and subsequently should be computed as part of the Fully Burdened contract rates for direct labor.  Administrative labor should not be billed as Direct Labor.  Examples of administrative labor hours would be accountants, safety trainers, etc.</t>
    </r>
  </si>
  <si>
    <r>
      <t xml:space="preserve">(1) Invoice Summary </t>
    </r>
    <r>
      <rPr>
        <sz val="10"/>
        <rFont val="Calibri"/>
        <family val="2"/>
      </rPr>
      <t>worksheet:</t>
    </r>
  </si>
  <si>
    <r>
      <t xml:space="preserve">(2) Summary of Funding and Subs </t>
    </r>
    <r>
      <rPr>
        <sz val="10"/>
        <rFont val="Calibri"/>
        <family val="2"/>
      </rPr>
      <t>worksheet:</t>
    </r>
  </si>
  <si>
    <t>Manual input all scheduled charges for the Billing Period.</t>
  </si>
  <si>
    <t xml:space="preserve">Questions about use and how to fill out the CIF must be directed to the City Finance Department.  Interpretations provided by City staff other than the Finance Department contact listed below may create a nonresponsive document that will delay payment. </t>
  </si>
  <si>
    <t>No manual or direct input is required for this worksheet</t>
  </si>
  <si>
    <t>This data will be used in the entire spreadsheet and the duration of the Contract.</t>
  </si>
  <si>
    <t xml:space="preserve">Amendments:                        </t>
  </si>
  <si>
    <t>j</t>
  </si>
  <si>
    <t>Original Contract Amount</t>
  </si>
  <si>
    <t>Amendment 1</t>
  </si>
  <si>
    <t>Amendment 2</t>
  </si>
  <si>
    <t>Amendment 3</t>
  </si>
  <si>
    <t>Amendment 4</t>
  </si>
  <si>
    <t>Amendment 5</t>
  </si>
  <si>
    <t>Amendment 6</t>
  </si>
  <si>
    <t>Current Amount</t>
  </si>
  <si>
    <t xml:space="preserve">Contract  Resolution Numbers and Amendments </t>
  </si>
  <si>
    <t>Resolution  Numbers</t>
  </si>
  <si>
    <t>Amendment 7</t>
  </si>
  <si>
    <t>Amendment 8</t>
  </si>
  <si>
    <t>Amendment 9</t>
  </si>
  <si>
    <t>Amendment 10</t>
  </si>
  <si>
    <t>From            To</t>
  </si>
  <si>
    <t>From                                           To</t>
  </si>
  <si>
    <t>If applicable, fill in all amendment resolution numbers, and amounts</t>
  </si>
  <si>
    <t>This whole worksheet is automatically filled in and calculated and is provided as a quick reference sheet</t>
  </si>
  <si>
    <t>Work completed to date:</t>
  </si>
  <si>
    <t>Retainage</t>
  </si>
  <si>
    <t xml:space="preserve">  Retainage %</t>
  </si>
  <si>
    <t>Contract Value Information</t>
  </si>
  <si>
    <t>Amended Total Contract Amount</t>
  </si>
  <si>
    <t>Cost of work completed</t>
  </si>
  <si>
    <t xml:space="preserve">% Complete Based on Charges   </t>
  </si>
  <si>
    <t>Current Invoice</t>
  </si>
  <si>
    <t>Total of Previous  Invoices</t>
  </si>
  <si>
    <t>Outstanding payment due</t>
  </si>
  <si>
    <t>Payments received to date</t>
  </si>
  <si>
    <t>Contractor Invoice Form (CIF)</t>
  </si>
  <si>
    <t>Amendment Increase % of Original Contract Value</t>
  </si>
  <si>
    <t>Mile</t>
  </si>
  <si>
    <t>Reso Numbers</t>
  </si>
  <si>
    <t xml:space="preserve">  Received/Approved/Accepted - PM</t>
  </si>
  <si>
    <t>Approved/Accepted - AP Specialist</t>
  </si>
  <si>
    <t>Employee's Name</t>
  </si>
  <si>
    <t>Service Provider Name</t>
  </si>
  <si>
    <t>Service Provider's Name</t>
  </si>
  <si>
    <t>Consultant Name:</t>
  </si>
  <si>
    <t>Consultant Address:</t>
  </si>
  <si>
    <t>Consultant Invoice No.</t>
  </si>
  <si>
    <t>Consultant (PM) Contact Name:</t>
  </si>
  <si>
    <t>Consultant (PM) Phone Number:</t>
  </si>
  <si>
    <t>Consultant (PM) email:</t>
  </si>
  <si>
    <t>Consultant Billing Contact Name:</t>
  </si>
  <si>
    <t>Consultant Billing Phone Number:</t>
  </si>
  <si>
    <t>Consultant Billing email:</t>
  </si>
  <si>
    <t>Select a classification from the drop-down menu for each name.  Information will be used on the Invoice Charges Details worksheet.</t>
  </si>
  <si>
    <t>Fill in negotiated % retainage (F12)</t>
  </si>
  <si>
    <t>Fill in the total of all previous payments received from the City for this Contract (I26)</t>
  </si>
  <si>
    <t>Fill in mark up %, if any, for Materials (K18) and Equipment (K19)</t>
  </si>
  <si>
    <t>Project Manager should provide an estimated % complete (C30)</t>
  </si>
  <si>
    <t>Fill in original City council resolution number (B11) provided by the City.</t>
  </si>
  <si>
    <r>
      <t xml:space="preserve">On </t>
    </r>
    <r>
      <rPr>
        <b/>
        <sz val="10"/>
        <rFont val="Calibri"/>
        <family val="2"/>
      </rPr>
      <t>Classifications and Fees</t>
    </r>
    <r>
      <rPr>
        <sz val="10"/>
        <rFont val="Calibri"/>
        <family val="2"/>
      </rPr>
      <t xml:space="preserve"> - input all classifications, classification rates, and classification unit of measure (UOM) for 3 categories.</t>
    </r>
  </si>
  <si>
    <r>
      <t xml:space="preserve">On </t>
    </r>
    <r>
      <rPr>
        <b/>
        <sz val="10"/>
        <rFont val="Calibri"/>
        <family val="2"/>
      </rPr>
      <t>Invoices Charges Detail</t>
    </r>
    <r>
      <rPr>
        <sz val="10"/>
        <rFont val="Calibri"/>
        <family val="2"/>
      </rPr>
      <t xml:space="preserve"> - input all scheduled charges for the Billing Period.  Start with the Type.  Use drop-down menus.</t>
    </r>
  </si>
  <si>
    <r>
      <t xml:space="preserve">On </t>
    </r>
    <r>
      <rPr>
        <b/>
        <sz val="10"/>
        <rFont val="Calibri"/>
        <family val="2"/>
      </rPr>
      <t>Personnel and Providers Names</t>
    </r>
    <r>
      <rPr>
        <sz val="10"/>
        <rFont val="Calibri"/>
        <family val="2"/>
      </rPr>
      <t xml:space="preserve"> - input all names of employees along with their classification for all service providers, including subs.  List all Service Providers.</t>
    </r>
  </si>
  <si>
    <t>Sequential manual input as follows - brief instructions:</t>
  </si>
  <si>
    <r>
      <t xml:space="preserve">On </t>
    </r>
    <r>
      <rPr>
        <b/>
        <sz val="10"/>
        <rFont val="Calibri"/>
        <family val="2"/>
      </rPr>
      <t>Invoice Summary</t>
    </r>
    <r>
      <rPr>
        <sz val="10"/>
        <rFont val="Calibri"/>
        <family val="2"/>
      </rPr>
      <t xml:space="preserve"> - input the Consultant information, Agreement information, % retained, payments, etc.</t>
    </r>
  </si>
  <si>
    <r>
      <rPr>
        <b/>
        <sz val="10"/>
        <rFont val="Calibri"/>
        <family val="2"/>
      </rPr>
      <t>Direct Labor</t>
    </r>
    <r>
      <rPr>
        <sz val="10"/>
        <rFont val="Calibri"/>
        <family val="2"/>
      </rPr>
      <t xml:space="preserve"> - Direct labor must be supported by employee timesheets approved by the employee and his/her supervisor.  Contractor may only bill for those positions and rates listed in the Agreement.  Consultants are strongly encouraged to submit Direct Labor to the City's project manager on a weekly basis for the purpose of gaining the project manager's approval of hours worked.</t>
    </r>
  </si>
  <si>
    <t>If not the first invoice, fill in "Total of Previous Invoices" by type (Labor, Materials, Equipment, Reimbursables) (I17 to I20).  If this is the first invoice, all blank.  Subsequent invoices - this information is available from the column labeled "Project-To-Date" from the previous invoice (L17 to L20).</t>
  </si>
  <si>
    <t>Employee</t>
  </si>
  <si>
    <t>Total - all Employees</t>
  </si>
  <si>
    <t>From                   To</t>
  </si>
  <si>
    <t>Invoiced amount over contract amount</t>
  </si>
  <si>
    <t>Project Invoice Automatic Adjustment</t>
  </si>
  <si>
    <t>Fill in Consultant business name, business address, and remittance address</t>
  </si>
  <si>
    <t>Fill in Consultant contact name, phone number, and email address</t>
  </si>
  <si>
    <t>Fill in Consultant billing contact name, phone number, and email address</t>
  </si>
  <si>
    <t>% value of all amendments to original contract amount</t>
  </si>
  <si>
    <t>Payment due minus retainage</t>
  </si>
  <si>
    <t>Total current payment due</t>
  </si>
  <si>
    <t xml:space="preserve">  Received/Approved/Accepted
Dept. Mgr. (optional)</t>
  </si>
  <si>
    <t>Consultant's Project Number:</t>
  </si>
  <si>
    <t>Reimbursables</t>
  </si>
  <si>
    <t>City PO Number:</t>
  </si>
  <si>
    <t>Net 45 days from receipt of accepted invoice</t>
  </si>
  <si>
    <t>Attn: Finance Department - Accounts Payable</t>
  </si>
  <si>
    <t>101 First Street SE, PO Box 2148</t>
  </si>
  <si>
    <t>Cedar Rapids, IA 52406-2148</t>
  </si>
  <si>
    <t>Contract
Total $</t>
  </si>
  <si>
    <t xml:space="preserve">Previous Billings
Plus Current </t>
  </si>
  <si>
    <t>Classification
Remaining</t>
  </si>
  <si>
    <t>From              To</t>
  </si>
  <si>
    <t>(Lavender)</t>
  </si>
  <si>
    <t>Worksheet-by-worksheet manual input - detailed instructions:</t>
  </si>
  <si>
    <t>Fill in names of employees for your company and subcontracted companies -  starting at A12 and going down as far as necessary</t>
  </si>
  <si>
    <t>Total
Cost w/ Mark-up</t>
  </si>
  <si>
    <t>Mark up Present?</t>
  </si>
  <si>
    <t>Previous Billings
Retainage Total $</t>
  </si>
  <si>
    <t>Current Billing
Retainage Total $</t>
  </si>
  <si>
    <t>Total Retainage
To Date</t>
  </si>
  <si>
    <t>Retainage Calculations and Status</t>
  </si>
  <si>
    <t>Current Due
(Total Bill - Retainage)</t>
  </si>
  <si>
    <t>Session</t>
  </si>
  <si>
    <t>.</t>
  </si>
  <si>
    <t>CIP Code</t>
  </si>
  <si>
    <t>Sum by CIP Code</t>
  </si>
  <si>
    <t>Non-Coded:</t>
  </si>
  <si>
    <t>TOTAL:</t>
  </si>
  <si>
    <t>Sum of CIP Splits</t>
  </si>
  <si>
    <t>A</t>
  </si>
  <si>
    <t>B</t>
  </si>
  <si>
    <t>C</t>
  </si>
  <si>
    <t>EXAMPLE</t>
  </si>
  <si>
    <t>The above example shows multipliers for task hours split among three CIP's.  Charges to tasks that are assigned a CIP Code of "A" will be split among the three listed CIP's: 25%, 65%, and 10%.  Charges to tasks that are assigned a CIP Code of "B" will be split among the first two CIP's at a rate of 33% and 67%, and zero applied against CIP 625999.  CIP Code C puts all charged time 100% toward CIP 625999.  Note in all examples the sum of the multipliers equals 100% as shown in the farthest right column titled Sum of CIP Splits.</t>
  </si>
  <si>
    <t>This whole worksheet is automatically filled in and calculated and is provided to document the proration of expenditures across multiple CIP's.</t>
  </si>
  <si>
    <t>Enter up to 25 unique CIP Code names starting in Cells A13 down through A37.</t>
  </si>
  <si>
    <t>Refer to the Multiple CIP Codes sheet for detailed instructions in the comments and an example at the bottom of the sheet.</t>
  </si>
  <si>
    <r>
      <t xml:space="preserve">On  </t>
    </r>
    <r>
      <rPr>
        <b/>
        <sz val="10"/>
        <rFont val="Calibri"/>
        <family val="2"/>
      </rPr>
      <t>Multiple CIP Codes Data</t>
    </r>
    <r>
      <rPr>
        <sz val="10"/>
        <rFont val="Calibri"/>
        <family val="2"/>
      </rPr>
      <t xml:space="preserve"> - if you have mulitple CIP numbers that have multipliers for task hours split among the multiple CIP's, enter that data here.  If you do not have this situation, skip any input on this worksheet and go to 8.</t>
    </r>
  </si>
  <si>
    <t>Scope
Task</t>
  </si>
  <si>
    <t>Scope of Services Task List</t>
  </si>
  <si>
    <t>Current Billing with %MU</t>
  </si>
  <si>
    <t>Please continue to scroll down for more detailed instructions.</t>
  </si>
  <si>
    <r>
      <t xml:space="preserve">(5) Classifications and Fees </t>
    </r>
    <r>
      <rPr>
        <sz val="10"/>
        <rFont val="Calibri"/>
        <family val="2"/>
      </rPr>
      <t>worksheet:</t>
    </r>
  </si>
  <si>
    <r>
      <t xml:space="preserve">(7) Funding Sources and Amendments </t>
    </r>
    <r>
      <rPr>
        <sz val="10"/>
        <rFont val="Calibri"/>
        <family val="2"/>
      </rPr>
      <t>worksheet:</t>
    </r>
  </si>
  <si>
    <r>
      <t xml:space="preserve">(8) Personnel and Providers Names </t>
    </r>
    <r>
      <rPr>
        <sz val="10"/>
        <rFont val="Calibri"/>
        <family val="2"/>
      </rPr>
      <t>worksheet:</t>
    </r>
  </si>
  <si>
    <r>
      <t xml:space="preserve">(10) Multiple CIP Codes </t>
    </r>
    <r>
      <rPr>
        <sz val="10"/>
        <rFont val="Calibri"/>
        <family val="2"/>
      </rPr>
      <t>worksheet:</t>
    </r>
  </si>
  <si>
    <r>
      <t xml:space="preserve">(3) Scope of Services Task List </t>
    </r>
    <r>
      <rPr>
        <sz val="10"/>
        <rFont val="Calibri"/>
        <family val="2"/>
      </rPr>
      <t>worksheet:</t>
    </r>
  </si>
  <si>
    <t>This worksheet is provided to make it easier to fill out the Invoice Charges Detail worksheet.</t>
  </si>
  <si>
    <t>Scope Outline Item or Abbreviation</t>
  </si>
  <si>
    <t>Scope Item Description</t>
  </si>
  <si>
    <t xml:space="preserve">The data entered into cells A13 to A63 will become a drop-down list to choose from on the Invoice Charges Detail worksheet - column K, starting at row 11. </t>
  </si>
  <si>
    <t xml:space="preserve"> Fill out each worksheet according to the instructions below (steps 1 through 8):</t>
  </si>
  <si>
    <r>
      <t xml:space="preserve">After reading the instructions, accomplish </t>
    </r>
    <r>
      <rPr>
        <u/>
        <sz val="10"/>
        <color indexed="10"/>
        <rFont val="Calibri"/>
        <family val="2"/>
      </rPr>
      <t>manual input step 2 first, then sequential through step 8</t>
    </r>
    <r>
      <rPr>
        <sz val="10"/>
        <color indexed="10"/>
        <rFont val="Calibri"/>
        <family val="2"/>
      </rPr>
      <t>.</t>
    </r>
  </si>
  <si>
    <t>Fill in Contract number, Project Name, Consultant Invoice # and date submitted, Billing Period dates, and City PO number</t>
  </si>
  <si>
    <t>Fill in all Subconsultant's company name (B:C32 to B:C46), if any.</t>
  </si>
  <si>
    <t>Type in a two or three letter abbreviation (A32 to A46) for each named Subconsultant</t>
  </si>
  <si>
    <t>If not the first invoice, fill in Previous Billing by Funding Source amounts by funding source (D13 to D27).  If first invoice, all blanks.  Subsequent invoices - information available from column labeled "Previous Billings Plus Current" from the previous invoice (E13 to E27).</t>
  </si>
  <si>
    <t>If not the first invoice, fill in Previous Billing by Retainage Total $ amounts by funding source (K13 to K27).  If first invoice, all blanks.  Subsequent invoices - information available from column labeled "Total Retainage to Date" from the previous invoice (L13 to L27).</t>
  </si>
  <si>
    <t xml:space="preserve">Create a list of contract tasks from the Scope of Services or just a list of contract tasks that are common, list the tasks under "Scope Item Description".   The data entered into cells A13 to A63 should be the outline level reference (number/letter combination) or an abbreviation of the Scope item. </t>
  </si>
  <si>
    <t>The information entered under the area titled "Scope Item Description" should describe in part or completely the Scope item referenced in column A.</t>
  </si>
  <si>
    <t>Enter revision level here</t>
  </si>
  <si>
    <t>Revision Level 1</t>
  </si>
  <si>
    <t>Revision Level 2</t>
  </si>
  <si>
    <t>Not Applicable</t>
  </si>
  <si>
    <t>k</t>
  </si>
  <si>
    <r>
      <t xml:space="preserve">(4) Invoice Charges Detail </t>
    </r>
    <r>
      <rPr>
        <sz val="10"/>
        <rFont val="Calibri"/>
        <family val="2"/>
      </rPr>
      <t>worksheet:  All columns must be filled in (mandatory) for each row of entry.</t>
    </r>
  </si>
  <si>
    <r>
      <t xml:space="preserve">(5) Summary - Classification &amp; Name </t>
    </r>
    <r>
      <rPr>
        <sz val="10"/>
        <rFont val="Calibri"/>
        <family val="2"/>
      </rPr>
      <t>worksheet:</t>
    </r>
  </si>
  <si>
    <t>List each Service Provider here - Just once for each, including Subconsultants</t>
  </si>
  <si>
    <t>From         To</t>
  </si>
  <si>
    <t>Fill in all names of Service Providers involved with the project.  Information will be used on the Invoice Charges Details worksheet.  List each service provider just once, include all subconsultants.</t>
  </si>
  <si>
    <t>Besides this Instruction worksheet there are ten (10) additional worksheets associated with this CIF: (1) Invoice Summary, (2) Summary of Funding and Subs, (3) Scope of Services Task List (4) Invoice Charges Detail, (5) Classifications and Fees (ATTACHMENT E), (6) Summary by Classification, (7) Funding Sources and Amendments, (8) Personnel and Provider Names, (9) Multiple CIP Codes Summary, and (10) Multiple CIP Codes Data.</t>
  </si>
  <si>
    <r>
      <t xml:space="preserve">(9) Multiple CIP Codes </t>
    </r>
    <r>
      <rPr>
        <sz val="10"/>
        <rFont val="Calibri"/>
        <family val="2"/>
      </rPr>
      <t>worksheet:</t>
    </r>
  </si>
  <si>
    <t>Use the drop-down menu to choose the name of the Service Provider for this line (Column B; B11 first).</t>
  </si>
  <si>
    <t>Use the drop-down menu to choose the person's name who performed the Labor or the name of the equipment operator, etc. (Column D; D11 first)  If "LA" chosen in column A then Classification, Rate, and UOM will automatically be filled in from data in the Classifications and Fees worksheet.</t>
  </si>
  <si>
    <t xml:space="preserve">Fill in all Classifications, Rates, and Units of Measure (UOM) (from the drop-down menu) for Labor for the entire Project. </t>
  </si>
  <si>
    <r>
      <t xml:space="preserve">Using the drop-down menu choice, select the appropriate level of revision of this Invoice.  The choices are as follows: </t>
    </r>
    <r>
      <rPr>
        <b/>
        <sz val="10"/>
        <rFont val="Calibri"/>
        <family val="2"/>
      </rPr>
      <t>Not Applicable</t>
    </r>
    <r>
      <rPr>
        <sz val="10"/>
        <rFont val="Calibri"/>
        <family val="2"/>
      </rPr>
      <t xml:space="preserve"> - use this when the submitted invoice is not a revised submittal; </t>
    </r>
    <r>
      <rPr>
        <b/>
        <sz val="10"/>
        <rFont val="Calibri"/>
        <family val="2"/>
      </rPr>
      <t>Revision Level 1</t>
    </r>
    <r>
      <rPr>
        <sz val="10"/>
        <rFont val="Calibri"/>
        <family val="2"/>
      </rPr>
      <t xml:space="preserve"> - Use this when the submitted invoice is revised and the revision affects the percent or dollar values on the Invoice Summary page; </t>
    </r>
    <r>
      <rPr>
        <b/>
        <sz val="10"/>
        <rFont val="Calibri"/>
        <family val="2"/>
      </rPr>
      <t>Revision Level 2</t>
    </r>
    <r>
      <rPr>
        <sz val="10"/>
        <rFont val="Calibri"/>
        <family val="2"/>
      </rPr>
      <t xml:space="preserve"> - Use this when the submitted invoice is revised and the revision affects values other than the percent or dollar values on the Invoice Summary page.</t>
    </r>
  </si>
  <si>
    <t>CIP
#</t>
  </si>
  <si>
    <t>CIP #</t>
  </si>
  <si>
    <t>N/A</t>
  </si>
  <si>
    <t>Summary by Subconsultant</t>
  </si>
  <si>
    <t>Subconsultant No.</t>
  </si>
  <si>
    <t>Subconsultant Name</t>
  </si>
  <si>
    <t>CIP # (Column G; G11 first) must be filled in, unless using CIP Code, for each line item or Summary of Funding and Subs worksheet will not display properly.  If using a CIP Code (Instruction 4.g), insert N/A from the drop-down menu.</t>
  </si>
  <si>
    <t>Reimbursables:</t>
  </si>
  <si>
    <t>Contract billings must report charges by four (4) major expense types: (1) labor, (2) materials, (3) equipment and (4) Reimbursables.  Each expense type has specific documentation requirements as given below.</t>
  </si>
  <si>
    <t>Reimbursable Expenses - are expenses directly related to the Services provided by the Consultant, Contractor, or Subcontractor, and are limited to travel and possible various miscellaneous expenses relating to the Services associated with this Agreement and are specifically defined for this Agreement in Attachment E.</t>
  </si>
  <si>
    <t>If not the first invoice and if applicable, fill in Previous Billings by Reimbursable Classification amounts (J32 to J44).  If first invoice, all blanks.  Subsequent invoices - information available, if applicable, from column labeled "Previous Billings Plus Current" from the previous invoice (L32 to L44).</t>
  </si>
  <si>
    <t>Start with the Type (Column A; A11 first).  Use the drop-down menu to choose one of the options.  LA=Labor. MA=Materials, EQ=Equipment, RE=Reimbursables</t>
  </si>
  <si>
    <t>Summary by Reimbursable Classification</t>
  </si>
  <si>
    <t>Reimbursable Expenses</t>
  </si>
  <si>
    <t>Note:  All columns must be filled in with data, information or N/A (mandatory) for each row of entry.</t>
  </si>
  <si>
    <t>Choose a Subconsultant number (Sub No.).  Use the drop-down menu to choose one of the Subs (Column C; C11 first) or choose N/A if no subs are used.</t>
  </si>
  <si>
    <t>Description of work or item goes in column E.</t>
  </si>
  <si>
    <t>Fill in Date and Qty. in columns H and I, respectively, starting in row 11 for each.</t>
  </si>
  <si>
    <t>Use the drop-down menu to choose the Scope Task (generated in Contract Task list from the Scope of Services Task List worksheet) in column J or type in the Scope Task code directly.</t>
  </si>
  <si>
    <t>Use the drop-down menu to choose the CIP Code here (column F), otherwise leave the N/A in the cell, which has been pre-selected.  This drop-down menu will come trom the Multiple CIP Codes Data worksheet - column A under the title of CIP Code.</t>
  </si>
  <si>
    <t>Fill in CIP # (funding source) (A13) and Contract amount (B13) for each CIP # - provided by the City.</t>
  </si>
  <si>
    <t>If applicable, fill in all new CIP #'s and additional amounts for existing funding sources</t>
  </si>
  <si>
    <t>This sheet is only used if you have a time sheet entry that needs to be prorated across multiple CIP's.</t>
  </si>
  <si>
    <t>The CIP # is taken from the first nine entries on the Funding Sources and Amendments Worksheets, Cells A13 through A21.</t>
  </si>
  <si>
    <t>For each CIP Code created, enter the proportions to split the time sheet entry among each of the listed CIP #'s.  Enter these as decimal numbers.  For example 10% would be entered as 0.1 while 30% would be entered as 0.3, etc.  The splits MUST add up to 100% (1.0).</t>
  </si>
  <si>
    <r>
      <t xml:space="preserve">On </t>
    </r>
    <r>
      <rPr>
        <b/>
        <sz val="10"/>
        <rFont val="Calibri"/>
        <family val="2"/>
      </rPr>
      <t>Summary of Funding and Subs</t>
    </r>
    <r>
      <rPr>
        <sz val="10"/>
        <rFont val="Calibri"/>
        <family val="2"/>
      </rPr>
      <t xml:space="preserve"> - input the previous billings total by CIP #, Subconsultant number and the Subconsultant name.</t>
    </r>
  </si>
  <si>
    <r>
      <t xml:space="preserve">On </t>
    </r>
    <r>
      <rPr>
        <b/>
        <sz val="10"/>
        <rFont val="Calibri"/>
        <family val="2"/>
      </rPr>
      <t>Funding Sources and Amendments</t>
    </r>
    <r>
      <rPr>
        <sz val="10"/>
        <rFont val="Calibri"/>
        <family val="2"/>
      </rPr>
      <t xml:space="preserve"> - input all CIP #'s (funding sources), contract amount by CIP #, City resolution number (if applicable), and this same information for any  contract amendments.</t>
    </r>
  </si>
  <si>
    <t>makitso</t>
  </si>
  <si>
    <t>Feet</t>
  </si>
  <si>
    <t>Bags</t>
  </si>
  <si>
    <t xml:space="preserve">Include Classifications, Rates, and UOM for Materials, and Equipment, if applicable. </t>
  </si>
  <si>
    <t>Item Name</t>
  </si>
  <si>
    <t>Budget $</t>
  </si>
  <si>
    <t xml:space="preserve">Include Item Name and total project budget (Budget $) amount for Reimbursable items, if applicable. </t>
  </si>
  <si>
    <t>Include Classifications, Rates, and UOM for Subconsultants' expenses - in all four categories,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</si>
</sst>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m/d/yy;@"/>
    <numFmt numFmtId="165" formatCode="h:mm;@"/>
    <numFmt numFmtId="166" formatCode="&quot;$&quot;#,##0.00"/>
    <numFmt numFmtId="167" formatCode="mm/dd/yy;@"/>
    <numFmt numFmtId="168" formatCode="[$-409]h:mm\ AM/PM;@"/>
    <numFmt numFmtId="169" formatCode="0."/>
  </numFmts>
  <fonts count="42" x14ac:knownFonts="1">
    <font>
      <sz val="10"/>
      <name val="Arial"/>
    </font>
    <font>
      <sz val="10"/>
      <name val="Arial"/>
      <family val="2"/>
    </font>
    <font>
      <sz val="8"/>
      <color indexed="81"/>
      <name val="Tahoma"/>
      <family val="2"/>
    </font>
    <font>
      <b/>
      <sz val="8"/>
      <color indexed="81"/>
      <name val="Tahoma"/>
      <family val="2"/>
    </font>
    <font>
      <sz val="8"/>
      <name val="Arial"/>
      <family val="2"/>
    </font>
    <font>
      <u/>
      <sz val="10"/>
      <color indexed="12"/>
      <name val="Arial"/>
      <family val="2"/>
    </font>
    <font>
      <b/>
      <sz val="10"/>
      <name val="Calibri"/>
      <family val="2"/>
    </font>
    <font>
      <sz val="10"/>
      <name val="Calibri"/>
      <family val="2"/>
    </font>
    <font>
      <sz val="10"/>
      <color indexed="10"/>
      <name val="Calibri"/>
      <family val="2"/>
    </font>
    <font>
      <u/>
      <sz val="10"/>
      <color indexed="10"/>
      <name val="Calibri"/>
      <family val="2"/>
    </font>
    <font>
      <b/>
      <sz val="10"/>
      <name val="Arial"/>
      <family val="2"/>
    </font>
    <font>
      <sz val="10"/>
      <name val="Calibri"/>
      <family val="2"/>
    </font>
    <font>
      <sz val="9"/>
      <color indexed="81"/>
      <name val="Tahoma"/>
      <family val="2"/>
    </font>
    <font>
      <b/>
      <sz val="9"/>
      <color indexed="81"/>
      <name val="Tahoma"/>
      <family val="2"/>
    </font>
    <font>
      <sz val="10"/>
      <name val="Arial"/>
    </font>
    <font>
      <sz val="11"/>
      <color theme="1"/>
      <name val="Calibri"/>
      <family val="2"/>
      <scheme val="minor"/>
    </font>
    <font>
      <b/>
      <sz val="11"/>
      <color theme="0"/>
      <name val="Calibri"/>
      <family val="2"/>
      <scheme val="minor"/>
    </font>
    <font>
      <sz val="10"/>
      <name val="Calibri"/>
      <family val="2"/>
      <scheme val="minor"/>
    </font>
    <font>
      <b/>
      <sz val="10"/>
      <name val="Calibri"/>
      <family val="2"/>
      <scheme val="minor"/>
    </font>
    <font>
      <u/>
      <sz val="10"/>
      <color indexed="12"/>
      <name val="Calibri"/>
      <family val="2"/>
      <scheme val="minor"/>
    </font>
    <font>
      <b/>
      <sz val="12"/>
      <name val="Calibri"/>
      <family val="2"/>
      <scheme val="minor"/>
    </font>
    <font>
      <sz val="9"/>
      <name val="Calibri"/>
      <family val="2"/>
      <scheme val="minor"/>
    </font>
    <font>
      <b/>
      <sz val="9"/>
      <name val="Calibri"/>
      <family val="2"/>
      <scheme val="minor"/>
    </font>
    <font>
      <b/>
      <sz val="9"/>
      <color theme="0"/>
      <name val="Calibri"/>
      <family val="2"/>
      <scheme val="minor"/>
    </font>
    <font>
      <sz val="8"/>
      <name val="Calibri"/>
      <family val="2"/>
      <scheme val="minor"/>
    </font>
    <font>
      <sz val="12"/>
      <name val="Calibri"/>
      <family val="2"/>
      <scheme val="minor"/>
    </font>
    <font>
      <sz val="8"/>
      <color theme="1"/>
      <name val="Calibri"/>
      <family val="2"/>
      <scheme val="minor"/>
    </font>
    <font>
      <sz val="18"/>
      <name val="Calibri"/>
      <family val="2"/>
      <scheme val="minor"/>
    </font>
    <font>
      <sz val="18"/>
      <color rgb="FF000000"/>
      <name val="Calibri"/>
      <family val="2"/>
      <scheme val="minor"/>
    </font>
    <font>
      <b/>
      <sz val="14"/>
      <name val="Calibri"/>
      <family val="2"/>
      <scheme val="minor"/>
    </font>
    <font>
      <b/>
      <sz val="10"/>
      <color theme="0"/>
      <name val="Calibri"/>
      <family val="2"/>
      <scheme val="minor"/>
    </font>
    <font>
      <sz val="10"/>
      <color rgb="FF000000"/>
      <name val="Calibri"/>
      <family val="2"/>
    </font>
    <font>
      <b/>
      <sz val="11"/>
      <name val="Calibri"/>
      <family val="2"/>
      <scheme val="minor"/>
    </font>
    <font>
      <sz val="11"/>
      <name val="Calibri"/>
      <family val="2"/>
      <scheme val="minor"/>
    </font>
    <font>
      <sz val="10"/>
      <color rgb="FF00B050"/>
      <name val="Arial"/>
      <family val="2"/>
    </font>
    <font>
      <sz val="10"/>
      <color theme="1"/>
      <name val="Calibri"/>
      <family val="2"/>
      <scheme val="minor"/>
    </font>
    <font>
      <b/>
      <sz val="16"/>
      <name val="Calibri"/>
      <family val="2"/>
      <scheme val="minor"/>
    </font>
    <font>
      <sz val="10"/>
      <color rgb="FFFF0000"/>
      <name val="Calibri"/>
      <family val="2"/>
      <scheme val="minor"/>
    </font>
    <font>
      <b/>
      <sz val="10"/>
      <color rgb="FFFF0000"/>
      <name val="Calibri"/>
      <family val="2"/>
      <scheme val="minor"/>
    </font>
    <font>
      <b/>
      <sz val="18"/>
      <name val="Calibri"/>
      <family val="2"/>
      <scheme val="minor"/>
    </font>
    <font>
      <sz val="8"/>
      <color rgb="FF000000"/>
      <name val="Calibri"/>
      <family val="2"/>
    </font>
    <font>
      <b/>
      <sz val="12"/>
      <color theme="0"/>
      <name val="Calibri"/>
      <family val="2"/>
      <scheme val="minor"/>
    </font>
  </fonts>
  <fills count="15">
    <fill>
      <patternFill patternType="none"/>
    </fill>
    <fill>
      <patternFill patternType="gray125"/>
    </fill>
    <fill>
      <patternFill patternType="solid">
        <fgColor theme="6" tint="0.79998168889431442"/>
        <bgColor indexed="65"/>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499984740745262"/>
        <bgColor indexed="64"/>
      </patternFill>
    </fill>
    <fill>
      <patternFill patternType="solid">
        <fgColor theme="0"/>
        <bgColor indexed="64"/>
      </patternFill>
    </fill>
    <fill>
      <patternFill patternType="lightDown">
        <bgColor theme="0"/>
      </patternFill>
    </fill>
    <fill>
      <patternFill patternType="solid">
        <fgColor theme="3" tint="0.79998168889431442"/>
        <bgColor indexed="64"/>
      </patternFill>
    </fill>
    <fill>
      <patternFill patternType="solid">
        <fgColor rgb="FFFFFF00"/>
        <bgColor indexed="64"/>
      </patternFill>
    </fill>
    <fill>
      <patternFill patternType="solid">
        <fgColor rgb="FFFDE9D9"/>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249977111117893"/>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s>
  <cellStyleXfs count="1056">
    <xf numFmtId="0" fontId="0"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669">
    <xf numFmtId="0" fontId="0" fillId="0" borderId="0" xfId="0"/>
    <xf numFmtId="0" fontId="17" fillId="0" borderId="0" xfId="0" applyFont="1" applyAlignment="1">
      <alignment vertical="center"/>
    </xf>
    <xf numFmtId="0" fontId="17" fillId="0" borderId="0" xfId="0" applyFont="1"/>
    <xf numFmtId="0" fontId="18" fillId="0" borderId="1" xfId="0" applyFont="1" applyBorder="1" applyAlignment="1">
      <alignment horizontal="center"/>
    </xf>
    <xf numFmtId="0" fontId="17" fillId="0" borderId="1" xfId="0" applyFont="1" applyBorder="1" applyAlignment="1">
      <alignment horizontal="center"/>
    </xf>
    <xf numFmtId="0" fontId="19" fillId="0" borderId="1" xfId="1053" applyFont="1" applyBorder="1" applyAlignment="1" applyProtection="1">
      <alignment horizontal="center"/>
    </xf>
    <xf numFmtId="0" fontId="17" fillId="0" borderId="0" xfId="0" applyFont="1" applyFill="1" applyBorder="1"/>
    <xf numFmtId="0" fontId="19" fillId="0" borderId="0" xfId="1053" applyFont="1" applyAlignment="1" applyProtection="1">
      <alignment horizontal="center"/>
    </xf>
    <xf numFmtId="0" fontId="17" fillId="0" borderId="0" xfId="0" applyFont="1" applyAlignment="1">
      <alignment horizontal="center"/>
    </xf>
    <xf numFmtId="0" fontId="20" fillId="0" borderId="0" xfId="0" applyFont="1" applyBorder="1"/>
    <xf numFmtId="0" fontId="17" fillId="0" borderId="0" xfId="0" applyFont="1" applyBorder="1"/>
    <xf numFmtId="0" fontId="18" fillId="0" borderId="0" xfId="0" applyFont="1" applyAlignment="1">
      <alignment vertical="center"/>
    </xf>
    <xf numFmtId="0" fontId="17" fillId="0" borderId="0" xfId="0" applyFont="1" applyBorder="1" applyAlignment="1">
      <alignment horizontal="center" vertical="center" wrapText="1"/>
    </xf>
    <xf numFmtId="0" fontId="17" fillId="0" borderId="0" xfId="0" applyFont="1" applyAlignment="1">
      <alignment horizontal="left" vertical="center"/>
    </xf>
    <xf numFmtId="0" fontId="17" fillId="3" borderId="1" xfId="0" applyFont="1" applyFill="1" applyBorder="1" applyAlignment="1">
      <alignment horizontal="center" vertical="center"/>
    </xf>
    <xf numFmtId="0" fontId="17" fillId="0" borderId="1" xfId="0" applyFont="1" applyBorder="1" applyAlignment="1">
      <alignment horizontal="center" vertical="center"/>
    </xf>
    <xf numFmtId="0" fontId="17" fillId="4" borderId="1" xfId="0" applyFont="1" applyFill="1" applyBorder="1" applyAlignment="1">
      <alignment horizontal="center" vertical="center"/>
    </xf>
    <xf numFmtId="0" fontId="17" fillId="5" borderId="1" xfId="0"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top"/>
    </xf>
    <xf numFmtId="0" fontId="18" fillId="0" borderId="0" xfId="0" applyFont="1"/>
    <xf numFmtId="0" fontId="21" fillId="0" borderId="0" xfId="0" applyFont="1" applyAlignment="1" applyProtection="1">
      <alignment vertical="center"/>
    </xf>
    <xf numFmtId="0" fontId="22" fillId="0" borderId="0" xfId="0" applyFont="1" applyFill="1" applyBorder="1" applyAlignment="1" applyProtection="1">
      <alignment vertical="center"/>
    </xf>
    <xf numFmtId="0" fontId="23" fillId="6" borderId="2" xfId="0" applyFont="1" applyFill="1" applyBorder="1" applyAlignment="1" applyProtection="1">
      <alignment horizontal="center" vertical="center" wrapText="1"/>
    </xf>
    <xf numFmtId="0" fontId="23" fillId="6" borderId="2" xfId="0" applyFont="1" applyFill="1" applyBorder="1" applyAlignment="1" applyProtection="1">
      <alignment horizontal="center" vertical="center"/>
    </xf>
    <xf numFmtId="0" fontId="22" fillId="0" borderId="3" xfId="0" applyFont="1" applyBorder="1" applyAlignment="1" applyProtection="1">
      <alignment vertical="center"/>
    </xf>
    <xf numFmtId="0" fontId="21" fillId="0" borderId="3" xfId="0" applyFont="1" applyBorder="1" applyAlignment="1" applyProtection="1">
      <alignment vertical="center"/>
    </xf>
    <xf numFmtId="0" fontId="17" fillId="0" borderId="0" xfId="0" applyFont="1" applyFill="1" applyAlignment="1" applyProtection="1">
      <alignment vertical="center"/>
    </xf>
    <xf numFmtId="0" fontId="17" fillId="0" borderId="0" xfId="0" applyFont="1" applyAlignment="1" applyProtection="1">
      <alignment vertical="center"/>
    </xf>
    <xf numFmtId="166" fontId="17" fillId="0" borderId="0" xfId="0" applyNumberFormat="1" applyFont="1" applyAlignment="1" applyProtection="1">
      <alignment horizontal="center" vertical="center"/>
    </xf>
    <xf numFmtId="167" fontId="17" fillId="0" borderId="0" xfId="0" applyNumberFormat="1" applyFont="1" applyAlignment="1" applyProtection="1">
      <alignment horizontal="center" vertical="center"/>
    </xf>
    <xf numFmtId="0" fontId="17" fillId="0" borderId="0" xfId="0" applyFont="1" applyAlignment="1" applyProtection="1">
      <alignment horizontal="center" vertical="center"/>
    </xf>
    <xf numFmtId="0" fontId="17" fillId="0" borderId="4" xfId="0" applyFont="1" applyBorder="1" applyAlignment="1" applyProtection="1">
      <alignment horizontal="center" vertical="center"/>
    </xf>
    <xf numFmtId="0" fontId="17" fillId="0" borderId="0" xfId="0" applyFont="1" applyProtection="1"/>
    <xf numFmtId="9" fontId="17" fillId="0" borderId="0" xfId="1055" applyFont="1" applyAlignment="1" applyProtection="1">
      <alignment horizontal="center"/>
    </xf>
    <xf numFmtId="166" fontId="17" fillId="0" borderId="0" xfId="1051" applyNumberFormat="1" applyFont="1" applyAlignment="1" applyProtection="1">
      <alignment horizontal="center"/>
    </xf>
    <xf numFmtId="0" fontId="18" fillId="7" borderId="5" xfId="0" applyFont="1" applyFill="1" applyBorder="1" applyAlignment="1" applyProtection="1">
      <alignment horizontal="center" vertical="center" wrapText="1"/>
    </xf>
    <xf numFmtId="4" fontId="17" fillId="0" borderId="4" xfId="0" applyNumberFormat="1" applyFont="1" applyBorder="1" applyAlignment="1" applyProtection="1">
      <alignment horizontal="center" vertical="center"/>
    </xf>
    <xf numFmtId="167" fontId="17" fillId="0" borderId="0" xfId="0" applyNumberFormat="1" applyFont="1" applyAlignment="1" applyProtection="1">
      <alignment horizontal="center"/>
    </xf>
    <xf numFmtId="0" fontId="18" fillId="7" borderId="1" xfId="0" applyFont="1" applyFill="1" applyBorder="1" applyAlignment="1" applyProtection="1">
      <alignment horizontal="center" vertical="center"/>
    </xf>
    <xf numFmtId="166" fontId="18" fillId="7" borderId="1" xfId="0" applyNumberFormat="1" applyFont="1" applyFill="1" applyBorder="1" applyAlignment="1" applyProtection="1">
      <alignment horizontal="center" vertical="center" wrapText="1"/>
    </xf>
    <xf numFmtId="167" fontId="18" fillId="7" borderId="1" xfId="0" applyNumberFormat="1" applyFont="1" applyFill="1" applyBorder="1" applyAlignment="1" applyProtection="1">
      <alignment horizontal="center" vertical="center"/>
    </xf>
    <xf numFmtId="4" fontId="18" fillId="7" borderId="1" xfId="0" applyNumberFormat="1" applyFont="1" applyFill="1" applyBorder="1" applyAlignment="1" applyProtection="1">
      <alignment horizontal="center" vertical="center" wrapText="1"/>
    </xf>
    <xf numFmtId="0" fontId="18" fillId="0" borderId="0" xfId="0" applyFont="1" applyAlignment="1" applyProtection="1">
      <alignment horizontal="center" vertical="center"/>
    </xf>
    <xf numFmtId="0" fontId="24" fillId="5" borderId="1" xfId="0" applyFont="1" applyFill="1" applyBorder="1" applyProtection="1">
      <protection locked="0"/>
    </xf>
    <xf numFmtId="0" fontId="18" fillId="7" borderId="6" xfId="0" applyFont="1" applyFill="1" applyBorder="1" applyAlignment="1" applyProtection="1">
      <alignment horizontal="center" vertical="center" wrapText="1"/>
    </xf>
    <xf numFmtId="0" fontId="17" fillId="0" borderId="0" xfId="0" applyFont="1" applyAlignment="1">
      <alignment horizontal="center" vertical="center"/>
    </xf>
    <xf numFmtId="0" fontId="21" fillId="0" borderId="7" xfId="0" applyFont="1" applyBorder="1" applyAlignment="1" applyProtection="1">
      <alignment horizontal="left" vertical="center"/>
    </xf>
    <xf numFmtId="9" fontId="21" fillId="3" borderId="1" xfId="1055" applyFont="1" applyFill="1" applyBorder="1" applyAlignment="1" applyProtection="1">
      <alignment horizontal="center" vertical="center"/>
    </xf>
    <xf numFmtId="166" fontId="21" fillId="5" borderId="1" xfId="0" applyNumberFormat="1" applyFont="1" applyFill="1" applyBorder="1" applyAlignment="1" applyProtection="1">
      <alignment horizontal="right" vertical="center"/>
      <protection locked="0"/>
    </xf>
    <xf numFmtId="0" fontId="20" fillId="7" borderId="8" xfId="0" applyFont="1" applyFill="1" applyBorder="1" applyAlignment="1" applyProtection="1">
      <alignment vertical="center"/>
    </xf>
    <xf numFmtId="0" fontId="20" fillId="7" borderId="9" xfId="0" applyFont="1" applyFill="1" applyBorder="1" applyAlignment="1" applyProtection="1">
      <alignment vertical="center"/>
    </xf>
    <xf numFmtId="0" fontId="20" fillId="0" borderId="0" xfId="0" applyFont="1" applyFill="1" applyBorder="1" applyAlignment="1" applyProtection="1">
      <alignment vertical="center"/>
    </xf>
    <xf numFmtId="0" fontId="20" fillId="7" borderId="10" xfId="0" applyFont="1" applyFill="1" applyBorder="1" applyAlignment="1" applyProtection="1">
      <alignment horizontal="left" vertical="center"/>
    </xf>
    <xf numFmtId="0" fontId="20" fillId="7" borderId="11" xfId="0" applyFont="1" applyFill="1" applyBorder="1" applyAlignment="1" applyProtection="1">
      <alignment horizontal="center" vertical="center" wrapText="1"/>
    </xf>
    <xf numFmtId="0" fontId="20" fillId="0" borderId="0" xfId="0" applyFont="1" applyAlignment="1" applyProtection="1">
      <alignment vertical="center"/>
    </xf>
    <xf numFmtId="166" fontId="21" fillId="3" borderId="1" xfId="0" applyNumberFormat="1" applyFont="1" applyFill="1" applyBorder="1" applyAlignment="1" applyProtection="1">
      <alignment horizontal="right" vertical="center"/>
    </xf>
    <xf numFmtId="9" fontId="20" fillId="5" borderId="12" xfId="1055" applyFont="1" applyFill="1" applyBorder="1" applyAlignment="1" applyProtection="1">
      <alignment horizontal="center" vertical="center"/>
      <protection locked="0"/>
    </xf>
    <xf numFmtId="0" fontId="23" fillId="6" borderId="13" xfId="0" applyFont="1" applyFill="1" applyBorder="1" applyAlignment="1" applyProtection="1">
      <alignment vertical="center"/>
    </xf>
    <xf numFmtId="0" fontId="23" fillId="6" borderId="2" xfId="0" applyFont="1" applyFill="1" applyBorder="1" applyAlignment="1" applyProtection="1">
      <alignment horizontal="right" vertical="center"/>
    </xf>
    <xf numFmtId="0" fontId="23" fillId="6" borderId="14" xfId="0" applyFont="1" applyFill="1" applyBorder="1" applyAlignment="1" applyProtection="1">
      <alignment horizontal="right" vertical="center"/>
    </xf>
    <xf numFmtId="0" fontId="21" fillId="0" borderId="7" xfId="0" applyFont="1" applyBorder="1" applyAlignment="1" applyProtection="1">
      <alignment vertical="center"/>
    </xf>
    <xf numFmtId="166" fontId="21" fillId="3" borderId="5" xfId="1051" applyNumberFormat="1" applyFont="1" applyFill="1" applyBorder="1" applyAlignment="1" applyProtection="1">
      <alignment vertical="center"/>
    </xf>
    <xf numFmtId="0" fontId="21" fillId="7" borderId="7" xfId="0" applyFont="1" applyFill="1" applyBorder="1" applyAlignment="1" applyProtection="1">
      <alignment horizontal="left" vertical="center"/>
    </xf>
    <xf numFmtId="0" fontId="21" fillId="7" borderId="15" xfId="0" applyFont="1" applyFill="1" applyBorder="1" applyAlignment="1" applyProtection="1">
      <alignment horizontal="left" vertical="center"/>
    </xf>
    <xf numFmtId="166" fontId="21" fillId="3" borderId="16" xfId="0" applyNumberFormat="1" applyFont="1" applyFill="1" applyBorder="1" applyAlignment="1" applyProtection="1">
      <alignment horizontal="right" vertical="center"/>
    </xf>
    <xf numFmtId="166" fontId="21" fillId="7" borderId="1" xfId="1051" applyNumberFormat="1" applyFont="1" applyFill="1" applyBorder="1" applyAlignment="1" applyProtection="1">
      <alignment horizontal="center" vertical="center"/>
    </xf>
    <xf numFmtId="9" fontId="21" fillId="7" borderId="17" xfId="1055" applyFont="1" applyFill="1" applyBorder="1" applyAlignment="1" applyProtection="1">
      <alignment horizontal="center" vertical="center"/>
    </xf>
    <xf numFmtId="9" fontId="21" fillId="7" borderId="18" xfId="1055" applyFont="1" applyFill="1" applyBorder="1" applyAlignment="1" applyProtection="1">
      <alignment horizontal="center" vertical="center"/>
    </xf>
    <xf numFmtId="9" fontId="21" fillId="7" borderId="19" xfId="1055" applyFont="1" applyFill="1" applyBorder="1" applyAlignment="1" applyProtection="1">
      <alignment horizontal="center" vertical="center"/>
    </xf>
    <xf numFmtId="0" fontId="21" fillId="0" borderId="7" xfId="0" applyFont="1" applyBorder="1" applyAlignment="1" applyProtection="1">
      <alignment horizontal="left" vertical="center" wrapText="1"/>
    </xf>
    <xf numFmtId="0" fontId="23" fillId="6" borderId="13" xfId="0" applyFont="1" applyFill="1" applyBorder="1" applyAlignment="1" applyProtection="1">
      <alignment horizontal="left" vertical="center" wrapText="1"/>
    </xf>
    <xf numFmtId="0" fontId="22" fillId="0" borderId="7" xfId="0" applyFont="1" applyBorder="1" applyAlignment="1" applyProtection="1">
      <alignment vertical="center"/>
    </xf>
    <xf numFmtId="166" fontId="21" fillId="4" borderId="20" xfId="0" applyNumberFormat="1" applyFont="1" applyFill="1" applyBorder="1" applyAlignment="1" applyProtection="1">
      <alignment horizontal="center" vertical="center"/>
    </xf>
    <xf numFmtId="0" fontId="21" fillId="0" borderId="21" xfId="0" applyFont="1" applyBorder="1" applyAlignment="1" applyProtection="1">
      <alignment vertical="center"/>
    </xf>
    <xf numFmtId="0" fontId="22" fillId="0" borderId="22" xfId="0" applyFont="1" applyBorder="1" applyAlignment="1" applyProtection="1">
      <alignment horizontal="left" vertical="center"/>
    </xf>
    <xf numFmtId="166" fontId="21" fillId="4" borderId="1" xfId="1051" applyNumberFormat="1" applyFont="1" applyFill="1" applyBorder="1" applyAlignment="1" applyProtection="1">
      <alignment horizontal="right" vertical="center"/>
    </xf>
    <xf numFmtId="0" fontId="21" fillId="0" borderId="23" xfId="0" applyFont="1" applyBorder="1" applyAlignment="1" applyProtection="1">
      <alignment vertical="center"/>
    </xf>
    <xf numFmtId="10" fontId="21" fillId="4" borderId="24" xfId="1055" applyNumberFormat="1" applyFont="1" applyFill="1" applyBorder="1" applyAlignment="1" applyProtection="1">
      <alignment horizontal="center" vertical="center"/>
    </xf>
    <xf numFmtId="0" fontId="17" fillId="5" borderId="1" xfId="0" applyNumberFormat="1" applyFont="1" applyFill="1" applyBorder="1" applyAlignment="1" applyProtection="1">
      <alignment horizontal="center" vertical="center"/>
      <protection locked="0"/>
    </xf>
    <xf numFmtId="166" fontId="17" fillId="5" borderId="1" xfId="0" quotePrefix="1" applyNumberFormat="1" applyFont="1" applyFill="1" applyBorder="1" applyAlignment="1" applyProtection="1">
      <alignment horizontal="center" vertical="center"/>
      <protection locked="0"/>
    </xf>
    <xf numFmtId="10" fontId="21" fillId="5" borderId="7" xfId="1055" applyNumberFormat="1" applyFont="1" applyFill="1" applyBorder="1" applyAlignment="1" applyProtection="1">
      <alignment horizontal="center" vertical="center"/>
      <protection locked="0"/>
    </xf>
    <xf numFmtId="0" fontId="24" fillId="5" borderId="1" xfId="0" applyFont="1" applyFill="1" applyBorder="1" applyAlignment="1" applyProtection="1">
      <alignment horizontal="center" vertical="center"/>
      <protection locked="0"/>
    </xf>
    <xf numFmtId="0" fontId="22" fillId="0" borderId="25" xfId="0" applyFont="1" applyBorder="1" applyAlignment="1" applyProtection="1">
      <alignment vertical="center"/>
    </xf>
    <xf numFmtId="0" fontId="17" fillId="0" borderId="0" xfId="0" applyFont="1" applyAlignment="1">
      <alignment horizontal="left" vertical="center"/>
    </xf>
    <xf numFmtId="166" fontId="21" fillId="3" borderId="1" xfId="1051" applyNumberFormat="1" applyFont="1" applyFill="1" applyBorder="1" applyAlignment="1" applyProtection="1">
      <alignment horizontal="right" vertical="center"/>
    </xf>
    <xf numFmtId="166" fontId="17" fillId="5" borderId="1" xfId="0" applyNumberFormat="1" applyFont="1" applyFill="1" applyBorder="1" applyAlignment="1" applyProtection="1">
      <alignment horizontal="center" vertical="center"/>
      <protection locked="0"/>
    </xf>
    <xf numFmtId="0" fontId="18" fillId="7" borderId="1" xfId="0" applyFont="1" applyFill="1" applyBorder="1" applyAlignment="1" applyProtection="1">
      <alignment horizontal="center" vertical="center" wrapText="1"/>
    </xf>
    <xf numFmtId="0" fontId="18" fillId="7" borderId="7" xfId="0" applyFont="1" applyFill="1" applyBorder="1" applyAlignment="1" applyProtection="1">
      <alignment horizontal="center" vertical="center" wrapText="1"/>
    </xf>
    <xf numFmtId="0" fontId="20" fillId="0" borderId="15" xfId="0" applyFont="1" applyFill="1" applyBorder="1" applyAlignment="1" applyProtection="1">
      <alignment horizontal="left" vertical="center"/>
    </xf>
    <xf numFmtId="0" fontId="20" fillId="0" borderId="7" xfId="0" applyFont="1" applyFill="1" applyBorder="1" applyAlignment="1" applyProtection="1">
      <alignment vertical="center"/>
    </xf>
    <xf numFmtId="0" fontId="20" fillId="0" borderId="13" xfId="0" applyFont="1" applyFill="1" applyBorder="1" applyAlignment="1" applyProtection="1">
      <alignment vertical="center"/>
    </xf>
    <xf numFmtId="0" fontId="20" fillId="0" borderId="15" xfId="0" applyFont="1" applyFill="1" applyBorder="1" applyAlignment="1" applyProtection="1">
      <alignment vertical="center"/>
    </xf>
    <xf numFmtId="0" fontId="17" fillId="0" borderId="0" xfId="0" applyFont="1" applyFill="1" applyAlignment="1">
      <alignment vertical="center"/>
    </xf>
    <xf numFmtId="0" fontId="20" fillId="0" borderId="25" xfId="0" applyFont="1" applyFill="1" applyBorder="1" applyAlignment="1" applyProtection="1">
      <alignment vertical="center"/>
    </xf>
    <xf numFmtId="9" fontId="21" fillId="5" borderId="1" xfId="1055" applyFont="1" applyFill="1" applyBorder="1" applyAlignment="1" applyProtection="1">
      <alignment horizontal="center" vertical="center"/>
      <protection locked="0"/>
    </xf>
    <xf numFmtId="165" fontId="21" fillId="0" borderId="0" xfId="0" applyNumberFormat="1" applyFont="1" applyAlignment="1" applyProtection="1">
      <alignment vertical="center"/>
    </xf>
    <xf numFmtId="4" fontId="21" fillId="0" borderId="0" xfId="0" applyNumberFormat="1" applyFont="1" applyAlignment="1" applyProtection="1">
      <alignment vertical="center"/>
    </xf>
    <xf numFmtId="0" fontId="22" fillId="7" borderId="13" xfId="0" applyFont="1" applyFill="1" applyBorder="1" applyAlignment="1" applyProtection="1">
      <alignment horizontal="left" vertical="center"/>
    </xf>
    <xf numFmtId="0" fontId="22" fillId="0" borderId="0" xfId="0" applyFont="1" applyAlignment="1" applyProtection="1">
      <alignment vertical="center"/>
    </xf>
    <xf numFmtId="0" fontId="22" fillId="7" borderId="7" xfId="0" applyFont="1" applyFill="1" applyBorder="1" applyAlignment="1" applyProtection="1">
      <alignment horizontal="left" vertical="center"/>
    </xf>
    <xf numFmtId="167" fontId="20" fillId="0" borderId="0" xfId="0" applyNumberFormat="1" applyFont="1" applyFill="1" applyBorder="1" applyAlignment="1" applyProtection="1">
      <alignment vertical="center"/>
    </xf>
    <xf numFmtId="167" fontId="20" fillId="0" borderId="0" xfId="0" applyNumberFormat="1" applyFont="1" applyAlignment="1" applyProtection="1">
      <alignment vertical="center"/>
    </xf>
    <xf numFmtId="167" fontId="20" fillId="0" borderId="0"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2" fillId="7" borderId="15" xfId="0" applyFont="1" applyFill="1" applyBorder="1" applyAlignment="1" applyProtection="1">
      <alignment horizontal="left" vertical="center"/>
    </xf>
    <xf numFmtId="0" fontId="21" fillId="0" borderId="0" xfId="0" applyFont="1" applyAlignment="1" applyProtection="1">
      <alignment horizontal="center" vertical="center"/>
    </xf>
    <xf numFmtId="0" fontId="21" fillId="4" borderId="1" xfId="0" applyFont="1" applyFill="1" applyBorder="1" applyAlignment="1" applyProtection="1">
      <alignment horizontal="center" vertical="center"/>
    </xf>
    <xf numFmtId="0" fontId="21" fillId="7" borderId="0" xfId="0" applyFont="1" applyFill="1" applyBorder="1" applyAlignment="1" applyProtection="1">
      <alignment vertical="center"/>
    </xf>
    <xf numFmtId="0" fontId="21" fillId="0" borderId="0" xfId="0" applyFont="1" applyBorder="1" applyAlignment="1" applyProtection="1">
      <alignment vertical="center"/>
    </xf>
    <xf numFmtId="166" fontId="21" fillId="0" borderId="0" xfId="0" applyNumberFormat="1" applyFont="1" applyBorder="1" applyAlignment="1" applyProtection="1">
      <alignment vertical="center"/>
    </xf>
    <xf numFmtId="0" fontId="21" fillId="0" borderId="26" xfId="0" applyFont="1" applyBorder="1" applyAlignment="1" applyProtection="1">
      <alignment vertical="center"/>
    </xf>
    <xf numFmtId="166" fontId="21" fillId="3" borderId="5" xfId="0" applyNumberFormat="1" applyFont="1" applyFill="1" applyBorder="1" applyAlignment="1" applyProtection="1">
      <alignment vertical="center"/>
    </xf>
    <xf numFmtId="166" fontId="21" fillId="3" borderId="1" xfId="0" applyNumberFormat="1" applyFont="1" applyFill="1" applyBorder="1" applyAlignment="1" applyProtection="1">
      <alignment vertical="center"/>
    </xf>
    <xf numFmtId="166" fontId="21" fillId="4" borderId="27" xfId="0" applyNumberFormat="1" applyFont="1" applyFill="1" applyBorder="1" applyAlignment="1" applyProtection="1">
      <alignment vertical="center"/>
    </xf>
    <xf numFmtId="166" fontId="21" fillId="3" borderId="27" xfId="0" applyNumberFormat="1" applyFont="1" applyFill="1" applyBorder="1" applyAlignment="1" applyProtection="1">
      <alignment vertical="center"/>
    </xf>
    <xf numFmtId="166" fontId="21" fillId="3" borderId="28" xfId="0" applyNumberFormat="1" applyFont="1" applyFill="1" applyBorder="1" applyAlignment="1" applyProtection="1">
      <alignment vertical="center"/>
    </xf>
    <xf numFmtId="166" fontId="21" fillId="0" borderId="0" xfId="0" applyNumberFormat="1" applyFont="1" applyAlignment="1" applyProtection="1">
      <alignment vertical="center"/>
    </xf>
    <xf numFmtId="10" fontId="21" fillId="0" borderId="15" xfId="0" applyNumberFormat="1" applyFont="1" applyBorder="1" applyAlignment="1" applyProtection="1">
      <alignment horizontal="center" vertical="center"/>
    </xf>
    <xf numFmtId="0" fontId="22" fillId="7" borderId="7" xfId="0" applyFont="1" applyFill="1" applyBorder="1" applyAlignment="1" applyProtection="1">
      <alignment vertical="center"/>
    </xf>
    <xf numFmtId="0" fontId="22" fillId="7" borderId="1" xfId="0" applyFont="1" applyFill="1" applyBorder="1" applyAlignment="1" applyProtection="1">
      <alignment horizontal="center" vertical="center"/>
    </xf>
    <xf numFmtId="0" fontId="22" fillId="7" borderId="5" xfId="0" applyFont="1" applyFill="1" applyBorder="1" applyAlignment="1" applyProtection="1">
      <alignment horizontal="center" vertical="center"/>
    </xf>
    <xf numFmtId="0" fontId="21" fillId="7" borderId="7" xfId="0" applyFont="1" applyFill="1" applyBorder="1" applyAlignment="1" applyProtection="1">
      <alignment vertical="center"/>
    </xf>
    <xf numFmtId="0" fontId="21" fillId="7" borderId="1" xfId="0" applyFont="1" applyFill="1" applyBorder="1" applyAlignment="1" applyProtection="1">
      <alignment vertical="center"/>
    </xf>
    <xf numFmtId="0" fontId="21" fillId="7" borderId="5" xfId="0" applyFont="1" applyFill="1" applyBorder="1" applyAlignment="1" applyProtection="1">
      <alignment vertical="center"/>
    </xf>
    <xf numFmtId="0" fontId="21" fillId="7" borderId="15" xfId="0" applyFont="1" applyFill="1" applyBorder="1" applyAlignment="1" applyProtection="1">
      <alignment vertical="center"/>
    </xf>
    <xf numFmtId="0" fontId="21" fillId="7" borderId="27" xfId="0" applyFont="1" applyFill="1" applyBorder="1" applyAlignment="1" applyProtection="1">
      <alignment vertical="center"/>
    </xf>
    <xf numFmtId="0" fontId="21" fillId="7" borderId="16" xfId="0" applyFont="1" applyFill="1" applyBorder="1" applyAlignment="1" applyProtection="1">
      <alignment vertical="center"/>
    </xf>
    <xf numFmtId="167" fontId="25" fillId="0" borderId="0" xfId="0" applyNumberFormat="1" applyFont="1" applyAlignment="1" applyProtection="1">
      <alignment horizontal="center" vertical="center"/>
    </xf>
    <xf numFmtId="0" fontId="25" fillId="0" borderId="0" xfId="0" applyFont="1" applyAlignment="1" applyProtection="1">
      <alignment vertical="center"/>
    </xf>
    <xf numFmtId="4" fontId="25" fillId="0" borderId="0" xfId="0" applyNumberFormat="1" applyFont="1" applyAlignment="1" applyProtection="1">
      <alignment horizontal="center" vertical="center"/>
    </xf>
    <xf numFmtId="166" fontId="25" fillId="0" borderId="0" xfId="0" applyNumberFormat="1" applyFont="1" applyAlignment="1" applyProtection="1">
      <alignment horizontal="center" vertical="center"/>
    </xf>
    <xf numFmtId="4" fontId="25" fillId="7" borderId="4" xfId="0" applyNumberFormat="1" applyFont="1" applyFill="1" applyBorder="1" applyAlignment="1" applyProtection="1">
      <alignment horizontal="center" vertical="center"/>
    </xf>
    <xf numFmtId="166" fontId="20" fillId="0" borderId="0" xfId="0" applyNumberFormat="1" applyFont="1" applyAlignment="1" applyProtection="1">
      <alignment horizontal="center" vertical="center"/>
    </xf>
    <xf numFmtId="167" fontId="20" fillId="0" borderId="26" xfId="0" applyNumberFormat="1" applyFont="1" applyFill="1" applyBorder="1" applyAlignment="1" applyProtection="1">
      <alignment horizontal="center" vertical="center"/>
    </xf>
    <xf numFmtId="4" fontId="17" fillId="7" borderId="4" xfId="0" applyNumberFormat="1" applyFont="1" applyFill="1" applyBorder="1" applyAlignment="1" applyProtection="1">
      <alignment horizontal="center" vertical="center"/>
    </xf>
    <xf numFmtId="166" fontId="17" fillId="3" borderId="1" xfId="0" applyNumberFormat="1" applyFont="1" applyFill="1" applyBorder="1" applyAlignment="1" applyProtection="1">
      <alignment horizontal="center" vertical="center"/>
    </xf>
    <xf numFmtId="8" fontId="17" fillId="3" borderId="5" xfId="0" applyNumberFormat="1" applyFont="1" applyFill="1" applyBorder="1" applyAlignment="1" applyProtection="1">
      <alignment horizontal="center" vertical="center"/>
    </xf>
    <xf numFmtId="0" fontId="17" fillId="0" borderId="29" xfId="0" applyFont="1" applyBorder="1" applyAlignment="1" applyProtection="1">
      <alignment horizontal="center" vertical="center"/>
    </xf>
    <xf numFmtId="0" fontId="17" fillId="0" borderId="0" xfId="0" applyFont="1" applyBorder="1" applyAlignment="1" applyProtection="1">
      <alignment horizontal="right" vertical="center"/>
    </xf>
    <xf numFmtId="166" fontId="17" fillId="3" borderId="22" xfId="0" applyNumberFormat="1" applyFont="1" applyFill="1" applyBorder="1" applyAlignment="1" applyProtection="1">
      <alignment horizontal="center" vertical="center"/>
    </xf>
    <xf numFmtId="166" fontId="17" fillId="3" borderId="20" xfId="0" applyNumberFormat="1" applyFont="1" applyFill="1" applyBorder="1" applyAlignment="1" applyProtection="1">
      <alignment horizontal="center" vertical="center"/>
    </xf>
    <xf numFmtId="8" fontId="17" fillId="3" borderId="12" xfId="0" applyNumberFormat="1" applyFont="1" applyFill="1" applyBorder="1" applyAlignment="1" applyProtection="1">
      <alignment horizontal="center" vertical="center"/>
    </xf>
    <xf numFmtId="0" fontId="17" fillId="0" borderId="26" xfId="0" applyFont="1" applyBorder="1" applyAlignment="1" applyProtection="1">
      <alignment horizontal="right" vertical="center"/>
    </xf>
    <xf numFmtId="166" fontId="17" fillId="3" borderId="30" xfId="0" applyNumberFormat="1" applyFont="1" applyFill="1" applyBorder="1" applyAlignment="1" applyProtection="1">
      <alignment horizontal="center" vertical="center"/>
    </xf>
    <xf numFmtId="0" fontId="24" fillId="0" borderId="0" xfId="0" applyFont="1" applyBorder="1" applyAlignment="1" applyProtection="1">
      <alignment vertical="center" wrapText="1"/>
    </xf>
    <xf numFmtId="166" fontId="17" fillId="0" borderId="0" xfId="0" applyNumberFormat="1" applyFont="1" applyAlignment="1" applyProtection="1">
      <alignment horizontal="center"/>
    </xf>
    <xf numFmtId="168" fontId="17" fillId="0" borderId="0" xfId="0" applyNumberFormat="1" applyFont="1" applyAlignment="1" applyProtection="1">
      <alignment horizontal="center"/>
    </xf>
    <xf numFmtId="166" fontId="17" fillId="7" borderId="7" xfId="0" applyNumberFormat="1" applyFont="1" applyFill="1" applyBorder="1" applyAlignment="1" applyProtection="1">
      <alignment horizontal="center" vertical="center"/>
    </xf>
    <xf numFmtId="166" fontId="17" fillId="7" borderId="15" xfId="0" applyNumberFormat="1" applyFont="1" applyFill="1" applyBorder="1" applyAlignment="1" applyProtection="1">
      <alignment horizontal="center" vertical="center"/>
    </xf>
    <xf numFmtId="4" fontId="17" fillId="0" borderId="0" xfId="0" applyNumberFormat="1" applyFont="1" applyAlignment="1" applyProtection="1">
      <alignment horizontal="center"/>
    </xf>
    <xf numFmtId="164" fontId="17" fillId="0" borderId="0" xfId="0" applyNumberFormat="1" applyFont="1" applyAlignment="1" applyProtection="1">
      <alignment horizontal="center"/>
    </xf>
    <xf numFmtId="165" fontId="17" fillId="0" borderId="0" xfId="0" applyNumberFormat="1" applyFont="1" applyProtection="1"/>
    <xf numFmtId="165" fontId="17" fillId="0" borderId="0" xfId="0" applyNumberFormat="1" applyFont="1" applyAlignment="1" applyProtection="1">
      <alignment horizontal="center"/>
    </xf>
    <xf numFmtId="0" fontId="20" fillId="0" borderId="0" xfId="0" applyFont="1" applyAlignment="1" applyProtection="1">
      <alignment horizontal="center" vertical="center"/>
    </xf>
    <xf numFmtId="167" fontId="20" fillId="0" borderId="0" xfId="0" applyNumberFormat="1" applyFont="1" applyAlignment="1" applyProtection="1">
      <alignment horizontal="center" vertical="center"/>
    </xf>
    <xf numFmtId="4" fontId="20" fillId="0" borderId="0" xfId="0" applyNumberFormat="1" applyFont="1" applyAlignment="1" applyProtection="1">
      <alignment horizontal="center" vertical="center"/>
    </xf>
    <xf numFmtId="2" fontId="20" fillId="0" borderId="0" xfId="0" applyNumberFormat="1" applyFont="1" applyAlignment="1" applyProtection="1">
      <alignment vertical="center"/>
    </xf>
    <xf numFmtId="166" fontId="20" fillId="0" borderId="0" xfId="0" applyNumberFormat="1" applyFont="1" applyAlignment="1" applyProtection="1">
      <alignment vertical="center"/>
    </xf>
    <xf numFmtId="166" fontId="24" fillId="4" borderId="1" xfId="0" applyNumberFormat="1" applyFont="1" applyFill="1" applyBorder="1" applyAlignment="1" applyProtection="1">
      <alignment horizontal="center" vertical="center"/>
    </xf>
    <xf numFmtId="166" fontId="24" fillId="3" borderId="1" xfId="0" applyNumberFormat="1" applyFont="1" applyFill="1" applyBorder="1" applyAlignment="1" applyProtection="1">
      <alignment horizontal="center" vertical="center"/>
    </xf>
    <xf numFmtId="0" fontId="26" fillId="2" borderId="1" xfId="1" applyFont="1" applyBorder="1" applyAlignment="1" applyProtection="1">
      <alignment horizontal="center" vertical="center"/>
    </xf>
    <xf numFmtId="0" fontId="17" fillId="0" borderId="0" xfId="0" applyFont="1" applyAlignment="1" applyProtection="1">
      <alignment horizontal="center"/>
    </xf>
    <xf numFmtId="0" fontId="27" fillId="0" borderId="0" xfId="0" applyFont="1" applyProtection="1"/>
    <xf numFmtId="0" fontId="28" fillId="0" borderId="0" xfId="0" applyFont="1" applyBorder="1" applyAlignment="1" applyProtection="1">
      <alignment horizontal="center" vertical="center"/>
    </xf>
    <xf numFmtId="0" fontId="25" fillId="0" borderId="0" xfId="0" applyFont="1" applyProtection="1"/>
    <xf numFmtId="166" fontId="25" fillId="0" borderId="0" xfId="0" applyNumberFormat="1" applyFont="1" applyProtection="1"/>
    <xf numFmtId="166" fontId="25" fillId="0" borderId="0" xfId="0" applyNumberFormat="1" applyFont="1" applyAlignment="1" applyProtection="1">
      <alignment horizontal="center"/>
    </xf>
    <xf numFmtId="166" fontId="17" fillId="0" borderId="0" xfId="0" applyNumberFormat="1" applyFont="1" applyProtection="1"/>
    <xf numFmtId="0" fontId="18" fillId="0" borderId="1" xfId="0" applyFont="1" applyBorder="1" applyAlignment="1" applyProtection="1">
      <alignment vertical="center"/>
    </xf>
    <xf numFmtId="166" fontId="18" fillId="0" borderId="1" xfId="0" applyNumberFormat="1" applyFont="1" applyBorder="1" applyAlignment="1" applyProtection="1">
      <alignment horizontal="center" vertical="center"/>
    </xf>
    <xf numFmtId="0" fontId="18" fillId="0" borderId="0" xfId="0" applyFont="1" applyAlignment="1" applyProtection="1">
      <alignment vertical="center"/>
    </xf>
    <xf numFmtId="0" fontId="18" fillId="0" borderId="1" xfId="0" applyFont="1" applyBorder="1" applyAlignment="1" applyProtection="1">
      <alignment horizontal="center" vertical="center"/>
    </xf>
    <xf numFmtId="0" fontId="17" fillId="5" borderId="1" xfId="0" applyFont="1" applyFill="1" applyBorder="1" applyAlignment="1" applyProtection="1">
      <alignment vertical="center"/>
      <protection locked="0"/>
    </xf>
    <xf numFmtId="166" fontId="17" fillId="5" borderId="1" xfId="0" applyNumberFormat="1" applyFont="1" applyFill="1" applyBorder="1" applyAlignment="1" applyProtection="1">
      <alignment vertical="center"/>
      <protection locked="0"/>
    </xf>
    <xf numFmtId="0" fontId="20" fillId="0" borderId="0" xfId="0" applyFont="1" applyProtection="1"/>
    <xf numFmtId="167" fontId="20" fillId="0" borderId="0" xfId="0" applyNumberFormat="1" applyFont="1" applyProtection="1"/>
    <xf numFmtId="0" fontId="17" fillId="4" borderId="1" xfId="0" applyFont="1" applyFill="1" applyBorder="1" applyAlignment="1" applyProtection="1">
      <alignment vertical="center"/>
    </xf>
    <xf numFmtId="0" fontId="17" fillId="0" borderId="22" xfId="0" applyFont="1" applyBorder="1" applyAlignment="1" applyProtection="1">
      <alignment vertical="center"/>
    </xf>
    <xf numFmtId="166" fontId="17" fillId="3" borderId="12" xfId="0" applyNumberFormat="1" applyFont="1" applyFill="1" applyBorder="1" applyAlignment="1" applyProtection="1">
      <alignment horizontal="center" vertical="center"/>
    </xf>
    <xf numFmtId="0" fontId="18" fillId="0" borderId="1" xfId="0" applyFont="1" applyBorder="1" applyAlignment="1" applyProtection="1">
      <alignment horizontal="left" vertical="center"/>
    </xf>
    <xf numFmtId="0" fontId="18" fillId="0" borderId="19" xfId="0" applyFont="1" applyBorder="1" applyAlignment="1" applyProtection="1">
      <alignment vertical="center"/>
    </xf>
    <xf numFmtId="9" fontId="17" fillId="3" borderId="1" xfId="1055" applyFont="1" applyFill="1" applyBorder="1" applyAlignment="1" applyProtection="1">
      <alignment horizontal="center" vertical="center"/>
    </xf>
    <xf numFmtId="0" fontId="18" fillId="5" borderId="1" xfId="0" applyFont="1" applyFill="1" applyBorder="1" applyAlignment="1" applyProtection="1">
      <alignment horizontal="center" vertical="center"/>
      <protection locked="0"/>
    </xf>
    <xf numFmtId="0" fontId="17" fillId="0" borderId="0" xfId="0" applyFont="1" applyAlignment="1">
      <alignment horizontal="left" vertical="center"/>
    </xf>
    <xf numFmtId="169" fontId="17" fillId="0" borderId="0" xfId="0" applyNumberFormat="1" applyFont="1" applyBorder="1" applyAlignment="1">
      <alignment horizontal="center" vertical="center" wrapText="1"/>
    </xf>
    <xf numFmtId="169" fontId="17" fillId="0" borderId="0" xfId="0" applyNumberFormat="1" applyFont="1" applyBorder="1" applyAlignment="1">
      <alignment horizontal="center" vertical="top" wrapText="1"/>
    </xf>
    <xf numFmtId="0" fontId="18" fillId="5" borderId="1" xfId="0" applyFont="1" applyFill="1" applyBorder="1" applyAlignment="1" applyProtection="1">
      <alignment horizontal="center" vertical="center"/>
      <protection locked="0"/>
    </xf>
    <xf numFmtId="0" fontId="18" fillId="7" borderId="1" xfId="0" applyFont="1" applyFill="1" applyBorder="1" applyAlignment="1" applyProtection="1">
      <alignment horizontal="center" vertical="center" wrapText="1"/>
    </xf>
    <xf numFmtId="9" fontId="21" fillId="8" borderId="1" xfId="1055" applyFont="1" applyFill="1" applyBorder="1" applyAlignment="1" applyProtection="1">
      <alignment horizontal="center" vertical="center"/>
    </xf>
    <xf numFmtId="0" fontId="21" fillId="7" borderId="7" xfId="0" applyFont="1" applyFill="1" applyBorder="1" applyAlignment="1" applyProtection="1">
      <alignment horizontal="center" vertical="center" wrapText="1"/>
    </xf>
    <xf numFmtId="166" fontId="29" fillId="3" borderId="28" xfId="0" applyNumberFormat="1" applyFont="1" applyFill="1" applyBorder="1" applyAlignment="1" applyProtection="1">
      <alignment vertical="center"/>
    </xf>
    <xf numFmtId="0" fontId="17" fillId="0" borderId="0" xfId="0" applyFont="1" applyProtection="1"/>
    <xf numFmtId="0" fontId="20" fillId="0" borderId="0" xfId="0" applyFont="1" applyFill="1" applyBorder="1" applyAlignment="1" applyProtection="1">
      <alignment vertical="center"/>
    </xf>
    <xf numFmtId="0" fontId="20" fillId="0" borderId="0" xfId="0" applyFont="1" applyAlignment="1" applyProtection="1">
      <alignment vertical="center"/>
    </xf>
    <xf numFmtId="0" fontId="20" fillId="0" borderId="7" xfId="0" applyFont="1" applyFill="1" applyBorder="1" applyAlignment="1" applyProtection="1">
      <alignment vertical="center"/>
    </xf>
    <xf numFmtId="0" fontId="20" fillId="0" borderId="13" xfId="0" applyFont="1" applyFill="1" applyBorder="1" applyAlignment="1" applyProtection="1">
      <alignment vertical="center"/>
    </xf>
    <xf numFmtId="0" fontId="20" fillId="0" borderId="15" xfId="0" applyFont="1" applyFill="1" applyBorder="1" applyAlignment="1" applyProtection="1">
      <alignment vertical="center"/>
    </xf>
    <xf numFmtId="167" fontId="20" fillId="0" borderId="0" xfId="0" applyNumberFormat="1" applyFont="1" applyFill="1" applyBorder="1" applyAlignment="1" applyProtection="1">
      <alignment vertical="center"/>
    </xf>
    <xf numFmtId="167" fontId="20" fillId="0" borderId="0" xfId="0" applyNumberFormat="1" applyFont="1" applyAlignment="1" applyProtection="1">
      <alignment vertical="center"/>
    </xf>
    <xf numFmtId="0" fontId="20" fillId="0" borderId="0" xfId="0" applyFont="1" applyAlignment="1" applyProtection="1">
      <alignment horizontal="center" vertical="center"/>
    </xf>
    <xf numFmtId="166" fontId="17" fillId="0" borderId="0" xfId="0" applyNumberFormat="1" applyFont="1" applyProtection="1"/>
    <xf numFmtId="0" fontId="20" fillId="0" borderId="0" xfId="0" applyFont="1" applyProtection="1"/>
    <xf numFmtId="167" fontId="20" fillId="0" borderId="0" xfId="0" applyNumberFormat="1" applyFont="1" applyProtection="1"/>
    <xf numFmtId="0" fontId="30" fillId="6" borderId="31" xfId="0" applyFont="1" applyFill="1" applyBorder="1" applyAlignment="1" applyProtection="1">
      <alignment vertical="center"/>
    </xf>
    <xf numFmtId="0" fontId="17" fillId="0" borderId="32" xfId="0" applyFont="1" applyBorder="1" applyAlignment="1" applyProtection="1"/>
    <xf numFmtId="0" fontId="20" fillId="0" borderId="22" xfId="0" applyFont="1" applyFill="1" applyBorder="1" applyAlignment="1" applyProtection="1">
      <alignment vertical="center"/>
    </xf>
    <xf numFmtId="0" fontId="20" fillId="0" borderId="33" xfId="0" applyFont="1" applyBorder="1" applyProtection="1"/>
    <xf numFmtId="0" fontId="20" fillId="0" borderId="22" xfId="0" applyFont="1" applyFill="1" applyBorder="1" applyAlignment="1" applyProtection="1">
      <alignment vertical="center"/>
    </xf>
    <xf numFmtId="0" fontId="20" fillId="0" borderId="28" xfId="0" applyFont="1" applyFill="1" applyBorder="1" applyAlignment="1" applyProtection="1">
      <alignment vertical="center"/>
    </xf>
    <xf numFmtId="0" fontId="20" fillId="0" borderId="22" xfId="0" applyFont="1" applyFill="1" applyBorder="1" applyAlignment="1" applyProtection="1">
      <alignment vertical="center"/>
    </xf>
    <xf numFmtId="0" fontId="20" fillId="0" borderId="28" xfId="0" applyFont="1" applyFill="1" applyBorder="1" applyAlignment="1" applyProtection="1">
      <alignment vertical="center"/>
    </xf>
    <xf numFmtId="0" fontId="20" fillId="0" borderId="22" xfId="0" applyFont="1" applyFill="1" applyBorder="1" applyAlignment="1" applyProtection="1">
      <alignment vertical="center"/>
    </xf>
    <xf numFmtId="166" fontId="17" fillId="3" borderId="1" xfId="0" applyNumberFormat="1" applyFont="1" applyFill="1" applyBorder="1" applyAlignment="1" applyProtection="1">
      <alignment horizontal="center" vertical="center"/>
    </xf>
    <xf numFmtId="0" fontId="18" fillId="0" borderId="1" xfId="0" applyFont="1" applyBorder="1" applyAlignment="1" applyProtection="1">
      <alignment vertical="center"/>
    </xf>
    <xf numFmtId="166" fontId="18" fillId="0" borderId="1" xfId="0" applyNumberFormat="1" applyFont="1" applyBorder="1" applyAlignment="1" applyProtection="1">
      <alignment horizontal="center" vertical="center"/>
    </xf>
    <xf numFmtId="0" fontId="17" fillId="5" borderId="1" xfId="0" applyFont="1" applyFill="1" applyBorder="1" applyAlignment="1" applyProtection="1">
      <alignment vertical="center"/>
      <protection locked="0"/>
    </xf>
    <xf numFmtId="0" fontId="17" fillId="4" borderId="1" xfId="0" applyFont="1" applyFill="1" applyBorder="1" applyAlignment="1" applyProtection="1">
      <alignment vertical="center"/>
    </xf>
    <xf numFmtId="0" fontId="20" fillId="0" borderId="22" xfId="0" applyFont="1" applyFill="1" applyBorder="1" applyAlignment="1" applyProtection="1">
      <alignment vertical="center"/>
    </xf>
    <xf numFmtId="166" fontId="21" fillId="4" borderId="1" xfId="0" applyNumberFormat="1" applyFont="1" applyFill="1" applyBorder="1" applyAlignment="1" applyProtection="1">
      <alignment horizontal="center" vertical="center"/>
    </xf>
    <xf numFmtId="166" fontId="21" fillId="5" borderId="34" xfId="0" applyNumberFormat="1" applyFont="1" applyFill="1" applyBorder="1" applyAlignment="1" applyProtection="1">
      <alignment horizontal="center" vertical="center"/>
      <protection locked="0"/>
    </xf>
    <xf numFmtId="166" fontId="21" fillId="3" borderId="1" xfId="0" applyNumberFormat="1" applyFont="1" applyFill="1" applyBorder="1" applyAlignment="1" applyProtection="1">
      <alignment horizontal="center" vertical="center"/>
    </xf>
    <xf numFmtId="166" fontId="21" fillId="3" borderId="5" xfId="0" applyNumberFormat="1" applyFont="1" applyFill="1" applyBorder="1" applyAlignment="1" applyProtection="1">
      <alignment horizontal="center" vertical="center"/>
    </xf>
    <xf numFmtId="166" fontId="21" fillId="4" borderId="27" xfId="0" applyNumberFormat="1" applyFont="1" applyFill="1" applyBorder="1" applyAlignment="1" applyProtection="1">
      <alignment horizontal="center" vertical="center"/>
    </xf>
    <xf numFmtId="166" fontId="21" fillId="5" borderId="35" xfId="0" applyNumberFormat="1" applyFont="1" applyFill="1" applyBorder="1" applyAlignment="1" applyProtection="1">
      <alignment horizontal="center" vertical="center"/>
      <protection locked="0"/>
    </xf>
    <xf numFmtId="166" fontId="21" fillId="3" borderId="27" xfId="0" applyNumberFormat="1" applyFont="1" applyFill="1" applyBorder="1" applyAlignment="1" applyProtection="1">
      <alignment horizontal="center" vertical="center"/>
    </xf>
    <xf numFmtId="166" fontId="21" fillId="3" borderId="16" xfId="0" applyNumberFormat="1" applyFont="1" applyFill="1" applyBorder="1" applyAlignment="1" applyProtection="1">
      <alignment horizontal="center" vertical="center"/>
    </xf>
    <xf numFmtId="166" fontId="17" fillId="3" borderId="36" xfId="0" applyNumberFormat="1" applyFont="1" applyFill="1" applyBorder="1" applyAlignment="1" applyProtection="1">
      <alignment horizontal="center" vertical="center"/>
    </xf>
    <xf numFmtId="166" fontId="17" fillId="3" borderId="37" xfId="0" applyNumberFormat="1" applyFont="1" applyFill="1" applyBorder="1" applyAlignment="1" applyProtection="1">
      <alignment horizontal="center" vertical="center"/>
    </xf>
    <xf numFmtId="0" fontId="17" fillId="0" borderId="0" xfId="0" applyFont="1"/>
    <xf numFmtId="0" fontId="24" fillId="5" borderId="1" xfId="0" applyFont="1" applyFill="1" applyBorder="1" applyProtection="1">
      <protection locked="0"/>
    </xf>
    <xf numFmtId="0" fontId="24" fillId="5" borderId="1" xfId="0" applyFont="1" applyFill="1" applyBorder="1" applyAlignment="1" applyProtection="1">
      <alignment horizontal="center" vertical="center"/>
      <protection locked="0"/>
    </xf>
    <xf numFmtId="166" fontId="17" fillId="5" borderId="1" xfId="0" applyNumberFormat="1" applyFont="1" applyFill="1" applyBorder="1" applyAlignment="1" applyProtection="1">
      <alignment horizontal="center" vertical="center"/>
      <protection locked="0"/>
    </xf>
    <xf numFmtId="0" fontId="17" fillId="5" borderId="1" xfId="0" applyFont="1" applyFill="1" applyBorder="1" applyAlignment="1" applyProtection="1">
      <alignment vertical="center"/>
      <protection locked="0"/>
    </xf>
    <xf numFmtId="166" fontId="17" fillId="5" borderId="1" xfId="0" applyNumberFormat="1" applyFont="1" applyFill="1" applyBorder="1" applyAlignment="1" applyProtection="1">
      <alignment horizontal="center" vertical="center"/>
      <protection locked="0"/>
    </xf>
    <xf numFmtId="0" fontId="17" fillId="5" borderId="1" xfId="0" applyFont="1" applyFill="1" applyBorder="1" applyAlignment="1" applyProtection="1">
      <alignment vertical="center"/>
      <protection locked="0"/>
    </xf>
    <xf numFmtId="166" fontId="17" fillId="5" borderId="1" xfId="0" applyNumberFormat="1" applyFont="1" applyFill="1" applyBorder="1" applyAlignment="1" applyProtection="1">
      <alignment vertical="center"/>
      <protection locked="0"/>
    </xf>
    <xf numFmtId="166" fontId="17" fillId="5" borderId="1" xfId="0" applyNumberFormat="1" applyFont="1" applyFill="1" applyBorder="1" applyAlignment="1" applyProtection="1">
      <alignment horizontal="center" vertical="center"/>
      <protection locked="0"/>
    </xf>
    <xf numFmtId="0" fontId="17" fillId="5" borderId="1" xfId="0" applyFont="1" applyFill="1" applyBorder="1" applyAlignment="1" applyProtection="1">
      <alignment vertical="center"/>
      <protection locked="0"/>
    </xf>
    <xf numFmtId="166" fontId="17" fillId="5" borderId="1" xfId="0" applyNumberFormat="1"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xf>
    <xf numFmtId="166" fontId="17" fillId="5" borderId="38" xfId="0" applyNumberFormat="1" applyFont="1" applyFill="1" applyBorder="1" applyAlignment="1" applyProtection="1">
      <alignment horizontal="center" vertical="center"/>
      <protection locked="0"/>
    </xf>
    <xf numFmtId="0" fontId="17" fillId="0" borderId="5" xfId="0" applyFont="1" applyBorder="1" applyAlignment="1" applyProtection="1">
      <alignment horizontal="center" vertical="center" wrapText="1"/>
    </xf>
    <xf numFmtId="0" fontId="31" fillId="5" borderId="7" xfId="0" applyFont="1" applyFill="1" applyBorder="1" applyAlignment="1" applyProtection="1">
      <alignment horizontal="center" vertical="center"/>
      <protection locked="0"/>
    </xf>
    <xf numFmtId="167" fontId="24" fillId="5" borderId="1" xfId="0" applyNumberFormat="1" applyFont="1" applyFill="1" applyBorder="1" applyAlignment="1" applyProtection="1">
      <alignment horizontal="center"/>
      <protection locked="0"/>
    </xf>
    <xf numFmtId="0" fontId="24" fillId="5" borderId="1" xfId="0" applyFont="1" applyFill="1" applyBorder="1" applyAlignment="1" applyProtection="1">
      <alignment horizontal="center" vertical="center"/>
      <protection locked="0"/>
    </xf>
    <xf numFmtId="2" fontId="24" fillId="5" borderId="1" xfId="0" applyNumberFormat="1" applyFont="1" applyFill="1" applyBorder="1" applyAlignment="1" applyProtection="1">
      <alignment horizontal="center" vertical="center"/>
      <protection locked="0"/>
    </xf>
    <xf numFmtId="167" fontId="24" fillId="5" borderId="1" xfId="0" applyNumberFormat="1" applyFont="1" applyFill="1" applyBorder="1" applyAlignment="1" applyProtection="1">
      <alignment horizontal="center" vertical="center"/>
      <protection locked="0"/>
    </xf>
    <xf numFmtId="0" fontId="24" fillId="5" borderId="1" xfId="0" applyFont="1" applyFill="1" applyBorder="1" applyAlignment="1" applyProtection="1">
      <alignment vertical="center"/>
      <protection locked="0"/>
    </xf>
    <xf numFmtId="0" fontId="17" fillId="5" borderId="1" xfId="0" applyFont="1" applyFill="1" applyBorder="1" applyAlignment="1" applyProtection="1">
      <alignment vertical="center"/>
      <protection locked="0"/>
    </xf>
    <xf numFmtId="0" fontId="17" fillId="5" borderId="1" xfId="1054" applyFont="1" applyFill="1" applyBorder="1" applyAlignment="1" applyProtection="1">
      <alignment vertical="center"/>
      <protection locked="0"/>
    </xf>
    <xf numFmtId="0" fontId="17" fillId="0" borderId="0" xfId="0" applyFont="1" applyAlignment="1">
      <alignment vertical="center"/>
    </xf>
    <xf numFmtId="0" fontId="17" fillId="0" borderId="0" xfId="0" applyFont="1" applyAlignment="1">
      <alignment horizontal="center" vertical="top"/>
    </xf>
    <xf numFmtId="166" fontId="17" fillId="5" borderId="1" xfId="0" applyNumberFormat="1" applyFont="1" applyFill="1" applyBorder="1" applyAlignment="1" applyProtection="1">
      <alignment horizontal="center" vertical="center"/>
      <protection locked="0"/>
    </xf>
    <xf numFmtId="166" fontId="17" fillId="3" borderId="1" xfId="0" applyNumberFormat="1" applyFont="1" applyFill="1" applyBorder="1" applyAlignment="1" applyProtection="1">
      <alignment horizontal="center" vertical="center"/>
    </xf>
    <xf numFmtId="166" fontId="17" fillId="3" borderId="20" xfId="0" applyNumberFormat="1" applyFont="1" applyFill="1" applyBorder="1" applyAlignment="1" applyProtection="1">
      <alignment horizontal="center" vertical="center"/>
    </xf>
    <xf numFmtId="166" fontId="17" fillId="3" borderId="12" xfId="0" applyNumberFormat="1" applyFont="1" applyFill="1" applyBorder="1" applyAlignment="1" applyProtection="1">
      <alignment horizontal="center" vertical="center"/>
    </xf>
    <xf numFmtId="0" fontId="32" fillId="0" borderId="0" xfId="0" applyFont="1" applyFill="1" applyBorder="1" applyAlignment="1" applyProtection="1">
      <alignment vertical="center"/>
    </xf>
    <xf numFmtId="0" fontId="32" fillId="0" borderId="0" xfId="0" applyFont="1" applyProtection="1"/>
    <xf numFmtId="0" fontId="32" fillId="0" borderId="0" xfId="0" applyFont="1" applyAlignment="1" applyProtection="1">
      <alignment vertical="center"/>
    </xf>
    <xf numFmtId="167" fontId="32" fillId="0" borderId="0" xfId="0" applyNumberFormat="1" applyFont="1" applyAlignment="1" applyProtection="1">
      <alignment vertical="center"/>
    </xf>
    <xf numFmtId="167" fontId="32" fillId="0" borderId="0" xfId="0" applyNumberFormat="1" applyFont="1" applyProtection="1"/>
    <xf numFmtId="167" fontId="32" fillId="0" borderId="26" xfId="0" applyNumberFormat="1" applyFont="1" applyFill="1" applyBorder="1" applyAlignment="1" applyProtection="1">
      <alignment horizontal="center" vertical="center"/>
    </xf>
    <xf numFmtId="0" fontId="33" fillId="0" borderId="0" xfId="0" applyFont="1" applyProtection="1"/>
    <xf numFmtId="0" fontId="17" fillId="0" borderId="0" xfId="0" applyFont="1" applyAlignment="1">
      <alignment horizontal="left" vertical="center"/>
    </xf>
    <xf numFmtId="0" fontId="0" fillId="0" borderId="0" xfId="0" applyProtection="1"/>
    <xf numFmtId="0" fontId="17" fillId="0" borderId="0" xfId="0" applyFont="1" applyAlignment="1">
      <alignment horizontal="left" vertical="center"/>
    </xf>
    <xf numFmtId="0" fontId="0" fillId="0" borderId="0" xfId="0" applyProtection="1">
      <protection hidden="1"/>
    </xf>
    <xf numFmtId="0" fontId="17" fillId="0" borderId="0" xfId="0" applyFont="1" applyProtection="1">
      <protection hidden="1"/>
    </xf>
    <xf numFmtId="0" fontId="20" fillId="0" borderId="0" xfId="0" applyFont="1" applyProtection="1">
      <protection hidden="1"/>
    </xf>
    <xf numFmtId="0" fontId="20" fillId="0" borderId="0" xfId="0" applyFont="1" applyAlignment="1" applyProtection="1">
      <alignment horizontal="center" vertical="center"/>
      <protection hidden="1"/>
    </xf>
    <xf numFmtId="0" fontId="20" fillId="0" borderId="8" xfId="0" applyFont="1" applyFill="1" applyBorder="1" applyAlignment="1" applyProtection="1">
      <alignment vertical="center"/>
    </xf>
    <xf numFmtId="0" fontId="20" fillId="0" borderId="39" xfId="0" applyFont="1" applyFill="1" applyBorder="1" applyAlignment="1" applyProtection="1">
      <alignment vertical="center"/>
    </xf>
    <xf numFmtId="0" fontId="20" fillId="0" borderId="9" xfId="0" applyFont="1" applyFill="1" applyBorder="1" applyAlignment="1" applyProtection="1">
      <alignment vertical="center"/>
    </xf>
    <xf numFmtId="0" fontId="20" fillId="0" borderId="10" xfId="0" applyFont="1" applyFill="1" applyBorder="1" applyAlignment="1" applyProtection="1">
      <alignment vertical="center"/>
    </xf>
    <xf numFmtId="10" fontId="17" fillId="5" borderId="1" xfId="0" applyNumberFormat="1" applyFont="1" applyFill="1" applyBorder="1" applyAlignment="1" applyProtection="1">
      <alignment horizontal="center" vertical="center"/>
      <protection locked="0"/>
    </xf>
    <xf numFmtId="0" fontId="20" fillId="0" borderId="0" xfId="0" applyFont="1" applyAlignment="1" applyProtection="1">
      <alignment vertical="center"/>
      <protection hidden="1"/>
    </xf>
    <xf numFmtId="0" fontId="20" fillId="0" borderId="0" xfId="0" applyFont="1" applyFill="1" applyBorder="1" applyAlignment="1" applyProtection="1">
      <alignment vertical="center"/>
      <protection hidden="1"/>
    </xf>
    <xf numFmtId="167" fontId="20" fillId="0" borderId="0" xfId="0" applyNumberFormat="1" applyFont="1" applyAlignment="1" applyProtection="1">
      <alignment vertical="center"/>
      <protection hidden="1"/>
    </xf>
    <xf numFmtId="167" fontId="20" fillId="0" borderId="0" xfId="0" applyNumberFormat="1" applyFont="1" applyFill="1" applyBorder="1" applyAlignment="1" applyProtection="1">
      <alignment vertical="center"/>
      <protection hidden="1"/>
    </xf>
    <xf numFmtId="0" fontId="0" fillId="0" borderId="0" xfId="0" applyAlignment="1" applyProtection="1">
      <alignment horizontal="center"/>
      <protection hidden="1"/>
    </xf>
    <xf numFmtId="0" fontId="10" fillId="4" borderId="22" xfId="0" applyFont="1" applyFill="1" applyBorder="1" applyAlignment="1" applyProtection="1">
      <alignment horizontal="center" vertical="center"/>
      <protection hidden="1"/>
    </xf>
    <xf numFmtId="0" fontId="10" fillId="4" borderId="20" xfId="0" applyFont="1" applyFill="1" applyBorder="1" applyAlignment="1" applyProtection="1">
      <alignment horizontal="center" vertical="center"/>
      <protection hidden="1"/>
    </xf>
    <xf numFmtId="0" fontId="0" fillId="0" borderId="0" xfId="0" applyAlignment="1" applyProtection="1">
      <alignment vertical="center"/>
      <protection hidden="1"/>
    </xf>
    <xf numFmtId="9" fontId="14" fillId="3" borderId="1" xfId="1055" applyFont="1" applyFill="1" applyBorder="1" applyAlignment="1" applyProtection="1">
      <alignment horizontal="center" vertical="center"/>
      <protection hidden="1"/>
    </xf>
    <xf numFmtId="0" fontId="1" fillId="0" borderId="0" xfId="0" applyFont="1" applyProtection="1">
      <protection hidden="1"/>
    </xf>
    <xf numFmtId="0" fontId="10" fillId="9" borderId="22" xfId="0" applyFont="1" applyFill="1" applyBorder="1" applyAlignment="1" applyProtection="1">
      <alignment horizontal="center"/>
      <protection hidden="1"/>
    </xf>
    <xf numFmtId="0" fontId="10" fillId="9" borderId="20" xfId="0" applyFont="1" applyFill="1" applyBorder="1" applyAlignment="1" applyProtection="1">
      <alignment horizontal="center"/>
      <protection hidden="1"/>
    </xf>
    <xf numFmtId="0" fontId="10" fillId="9" borderId="40" xfId="0" applyFont="1" applyFill="1" applyBorder="1" applyAlignment="1" applyProtection="1">
      <alignment horizontal="center"/>
      <protection hidden="1"/>
    </xf>
    <xf numFmtId="0" fontId="10" fillId="9" borderId="28" xfId="0" applyFont="1" applyFill="1" applyBorder="1" applyAlignment="1" applyProtection="1">
      <alignment horizontal="center"/>
      <protection hidden="1"/>
    </xf>
    <xf numFmtId="0" fontId="1" fillId="9" borderId="6" xfId="0" applyFont="1" applyFill="1" applyBorder="1" applyAlignment="1" applyProtection="1">
      <alignment horizontal="center"/>
      <protection hidden="1"/>
    </xf>
    <xf numFmtId="9" fontId="14" fillId="9" borderId="6" xfId="1055" applyFont="1" applyFill="1" applyBorder="1" applyAlignment="1" applyProtection="1">
      <alignment horizontal="center" vertical="center"/>
      <protection hidden="1"/>
    </xf>
    <xf numFmtId="0" fontId="0" fillId="9" borderId="6" xfId="0" applyFill="1" applyBorder="1" applyProtection="1">
      <protection hidden="1"/>
    </xf>
    <xf numFmtId="9" fontId="34" fillId="9" borderId="6" xfId="1055" applyFont="1" applyFill="1" applyBorder="1" applyAlignment="1" applyProtection="1">
      <alignment horizontal="center"/>
      <protection hidden="1"/>
    </xf>
    <xf numFmtId="0" fontId="1" fillId="9" borderId="1" xfId="0" applyFont="1" applyFill="1" applyBorder="1" applyAlignment="1" applyProtection="1">
      <alignment horizontal="center"/>
      <protection hidden="1"/>
    </xf>
    <xf numFmtId="9" fontId="14" fillId="9" borderId="1" xfId="1055" applyFont="1" applyFill="1" applyBorder="1" applyAlignment="1" applyProtection="1">
      <alignment horizontal="center" vertical="center"/>
      <protection hidden="1"/>
    </xf>
    <xf numFmtId="0" fontId="0" fillId="9" borderId="1" xfId="0" applyFill="1" applyBorder="1" applyProtection="1">
      <protection hidden="1"/>
    </xf>
    <xf numFmtId="0" fontId="0" fillId="0" borderId="0" xfId="0" applyAlignment="1" applyProtection="1">
      <alignment horizontal="center" vertical="center"/>
    </xf>
    <xf numFmtId="0" fontId="10" fillId="4" borderId="28" xfId="0" applyFont="1" applyFill="1" applyBorder="1" applyAlignment="1" applyProtection="1">
      <alignment horizontal="center" vertical="center"/>
    </xf>
    <xf numFmtId="0" fontId="10" fillId="4" borderId="41" xfId="0" applyFont="1" applyFill="1" applyBorder="1" applyAlignment="1" applyProtection="1">
      <alignment horizontal="center"/>
    </xf>
    <xf numFmtId="0" fontId="0" fillId="4" borderId="6" xfId="0" applyFill="1" applyBorder="1" applyAlignment="1" applyProtection="1">
      <alignment horizontal="center" vertical="center"/>
    </xf>
    <xf numFmtId="166" fontId="14" fillId="3" borderId="1" xfId="1052" applyNumberFormat="1" applyFont="1" applyFill="1" applyBorder="1" applyAlignment="1" applyProtection="1">
      <alignment horizontal="center" vertical="center"/>
    </xf>
    <xf numFmtId="166" fontId="0" fillId="0" borderId="0" xfId="0" applyNumberFormat="1" applyProtection="1"/>
    <xf numFmtId="0" fontId="0" fillId="4" borderId="1" xfId="0" applyFill="1" applyBorder="1" applyAlignment="1" applyProtection="1">
      <alignment horizontal="center" vertical="center"/>
    </xf>
    <xf numFmtId="0" fontId="1" fillId="0" borderId="0" xfId="0" applyFont="1" applyAlignment="1" applyProtection="1">
      <alignment horizontal="center" vertical="center"/>
    </xf>
    <xf numFmtId="166" fontId="1" fillId="0" borderId="0" xfId="1052" applyNumberFormat="1" applyFont="1" applyProtection="1"/>
    <xf numFmtId="0" fontId="10" fillId="0" borderId="0" xfId="0" applyFont="1" applyAlignment="1" applyProtection="1">
      <alignment horizontal="center" vertical="center"/>
    </xf>
    <xf numFmtId="166" fontId="17" fillId="3" borderId="42" xfId="0" applyNumberFormat="1" applyFont="1" applyFill="1" applyBorder="1" applyAlignment="1" applyProtection="1">
      <alignment horizontal="center" vertical="center"/>
    </xf>
    <xf numFmtId="165" fontId="21" fillId="0" borderId="43" xfId="0" applyNumberFormat="1" applyFont="1" applyBorder="1" applyAlignment="1" applyProtection="1">
      <alignment horizontal="center" vertical="center" wrapText="1"/>
    </xf>
    <xf numFmtId="165" fontId="21" fillId="0" borderId="24" xfId="0" applyNumberFormat="1" applyFont="1" applyBorder="1" applyAlignment="1" applyProtection="1">
      <alignment horizontal="center" vertical="center" wrapText="1"/>
    </xf>
    <xf numFmtId="0" fontId="21" fillId="0" borderId="2"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1" fontId="17" fillId="5" borderId="8" xfId="0" applyNumberFormat="1" applyFont="1" applyFill="1" applyBorder="1" applyAlignment="1" applyProtection="1">
      <alignment horizontal="center" vertical="center"/>
      <protection locked="0"/>
    </xf>
    <xf numFmtId="1" fontId="17" fillId="5" borderId="39" xfId="0" applyNumberFormat="1" applyFont="1" applyFill="1" applyBorder="1" applyAlignment="1" applyProtection="1">
      <alignment horizontal="center" vertical="center"/>
      <protection locked="0"/>
    </xf>
    <xf numFmtId="1" fontId="17" fillId="5" borderId="10" xfId="0" applyNumberFormat="1" applyFont="1" applyFill="1" applyBorder="1" applyAlignment="1" applyProtection="1">
      <alignment horizontal="center" vertical="center"/>
      <protection locked="0"/>
    </xf>
    <xf numFmtId="0" fontId="17" fillId="7" borderId="44" xfId="0" applyFont="1" applyFill="1" applyBorder="1" applyAlignment="1" applyProtection="1">
      <alignment horizontal="center" vertical="center" wrapText="1"/>
    </xf>
    <xf numFmtId="0" fontId="17" fillId="7" borderId="45" xfId="0" applyFont="1" applyFill="1" applyBorder="1" applyAlignment="1" applyProtection="1">
      <alignment horizontal="center" vertical="center" wrapText="1"/>
    </xf>
    <xf numFmtId="166" fontId="17" fillId="7" borderId="13" xfId="0" applyNumberFormat="1" applyFont="1" applyFill="1" applyBorder="1" applyAlignment="1" applyProtection="1">
      <alignment horizontal="center" vertical="center"/>
    </xf>
    <xf numFmtId="0" fontId="17" fillId="0" borderId="13" xfId="0" applyFont="1" applyFill="1" applyBorder="1" applyAlignment="1" applyProtection="1">
      <alignment vertical="center"/>
    </xf>
    <xf numFmtId="0" fontId="17" fillId="0" borderId="7" xfId="0" applyFont="1" applyFill="1" applyBorder="1" applyAlignment="1" applyProtection="1">
      <alignment vertical="center"/>
    </xf>
    <xf numFmtId="0" fontId="17" fillId="0" borderId="25" xfId="0" applyFont="1" applyFill="1" applyBorder="1" applyAlignment="1" applyProtection="1">
      <alignment vertical="center"/>
    </xf>
    <xf numFmtId="0" fontId="17" fillId="0" borderId="0" xfId="0" applyFont="1" applyFill="1" applyBorder="1" applyAlignment="1" applyProtection="1">
      <alignment vertical="center"/>
    </xf>
    <xf numFmtId="167" fontId="17" fillId="0" borderId="26" xfId="0" applyNumberFormat="1" applyFont="1" applyFill="1" applyBorder="1" applyAlignment="1" applyProtection="1">
      <alignment horizontal="center" vertical="center"/>
    </xf>
    <xf numFmtId="0" fontId="31" fillId="5" borderId="15" xfId="0" applyFont="1" applyFill="1" applyBorder="1" applyAlignment="1" applyProtection="1">
      <alignment horizontal="center" vertical="center"/>
      <protection locked="0"/>
    </xf>
    <xf numFmtId="0" fontId="17" fillId="4" borderId="28" xfId="0" applyFont="1" applyFill="1" applyBorder="1" applyAlignment="1" applyProtection="1">
      <alignment horizontal="center" vertical="center"/>
    </xf>
    <xf numFmtId="0" fontId="17" fillId="0" borderId="15" xfId="0" applyFont="1" applyFill="1" applyBorder="1" applyAlignment="1" applyProtection="1">
      <alignment vertical="center"/>
    </xf>
    <xf numFmtId="0" fontId="17" fillId="0" borderId="22" xfId="0" applyFont="1" applyFill="1" applyBorder="1" applyAlignment="1" applyProtection="1">
      <alignment horizontal="left" vertical="center"/>
    </xf>
    <xf numFmtId="0" fontId="15" fillId="7" borderId="7" xfId="0" applyFont="1" applyFill="1" applyBorder="1" applyAlignment="1" applyProtection="1">
      <alignment horizontal="center" vertical="center" wrapText="1"/>
    </xf>
    <xf numFmtId="167" fontId="18" fillId="0" borderId="26" xfId="0" applyNumberFormat="1" applyFont="1" applyFill="1" applyBorder="1" applyAlignment="1" applyProtection="1">
      <alignment horizontal="center" vertical="center"/>
      <protection hidden="1"/>
    </xf>
    <xf numFmtId="0" fontId="18" fillId="0" borderId="8" xfId="0" applyFont="1" applyFill="1" applyBorder="1" applyAlignment="1" applyProtection="1">
      <alignment vertical="center"/>
      <protection hidden="1"/>
    </xf>
    <xf numFmtId="0" fontId="18" fillId="0" borderId="46" xfId="0" applyFont="1" applyFill="1" applyBorder="1" applyAlignment="1" applyProtection="1">
      <alignment vertical="center"/>
      <protection hidden="1"/>
    </xf>
    <xf numFmtId="0" fontId="18" fillId="0" borderId="39" xfId="0" applyFont="1" applyFill="1" applyBorder="1" applyAlignment="1" applyProtection="1">
      <alignment vertical="center"/>
      <protection hidden="1"/>
    </xf>
    <xf numFmtId="0" fontId="18" fillId="0" borderId="47" xfId="0" applyFont="1" applyFill="1" applyBorder="1" applyAlignment="1" applyProtection="1">
      <alignment vertical="center"/>
      <protection hidden="1"/>
    </xf>
    <xf numFmtId="0" fontId="18" fillId="7" borderId="22" xfId="0" applyFont="1" applyFill="1" applyBorder="1" applyAlignment="1" applyProtection="1">
      <alignment horizontal="center" vertical="center" wrapText="1"/>
    </xf>
    <xf numFmtId="0" fontId="17" fillId="0" borderId="48" xfId="0" applyFont="1" applyBorder="1" applyAlignment="1" applyProtection="1">
      <alignment vertical="center"/>
    </xf>
    <xf numFmtId="0" fontId="17" fillId="0" borderId="29" xfId="0" applyFont="1" applyBorder="1" applyAlignment="1" applyProtection="1">
      <alignment vertical="center"/>
    </xf>
    <xf numFmtId="0" fontId="17" fillId="0" borderId="4" xfId="0" applyFont="1" applyBorder="1" applyAlignment="1" applyProtection="1">
      <alignment vertical="center"/>
    </xf>
    <xf numFmtId="0" fontId="33" fillId="5" borderId="28" xfId="0" applyFont="1" applyFill="1" applyBorder="1" applyAlignment="1" applyProtection="1">
      <alignment horizontal="center" vertical="center"/>
      <protection locked="0"/>
    </xf>
    <xf numFmtId="0" fontId="18" fillId="10" borderId="0" xfId="0" applyFont="1" applyFill="1" applyAlignment="1">
      <alignment vertical="center"/>
    </xf>
    <xf numFmtId="0" fontId="17" fillId="10" borderId="0" xfId="0" applyFont="1" applyFill="1" applyAlignment="1">
      <alignment horizontal="center" vertical="center"/>
    </xf>
    <xf numFmtId="0" fontId="17" fillId="0" borderId="3" xfId="0" applyFont="1" applyBorder="1" applyProtection="1"/>
    <xf numFmtId="0" fontId="17" fillId="0" borderId="49" xfId="0" applyFont="1" applyBorder="1" applyAlignment="1" applyProtection="1"/>
    <xf numFmtId="167" fontId="33" fillId="0" borderId="26" xfId="0" applyNumberFormat="1" applyFont="1" applyFill="1" applyBorder="1" applyAlignment="1" applyProtection="1">
      <alignment horizontal="center" vertical="center"/>
    </xf>
    <xf numFmtId="0" fontId="24" fillId="0" borderId="1" xfId="0" applyFont="1" applyBorder="1" applyAlignment="1" applyProtection="1">
      <alignment vertical="center" wrapText="1"/>
    </xf>
    <xf numFmtId="0" fontId="31" fillId="7" borderId="50" xfId="0" applyFont="1" applyFill="1" applyBorder="1" applyAlignment="1" applyProtection="1">
      <alignment horizontal="center" vertical="center"/>
    </xf>
    <xf numFmtId="0" fontId="18" fillId="7" borderId="34"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167" fontId="25" fillId="0" borderId="0" xfId="0" applyNumberFormat="1" applyFont="1" applyFill="1" applyBorder="1" applyAlignment="1" applyProtection="1">
      <alignment vertical="center"/>
      <protection hidden="1"/>
    </xf>
    <xf numFmtId="167" fontId="25" fillId="0" borderId="0" xfId="0" applyNumberFormat="1" applyFont="1" applyFill="1" applyBorder="1" applyAlignment="1" applyProtection="1">
      <alignment horizontal="center" vertical="center"/>
      <protection hidden="1"/>
    </xf>
    <xf numFmtId="0" fontId="17" fillId="7" borderId="3" xfId="0" applyFont="1" applyFill="1" applyBorder="1" applyAlignment="1" applyProtection="1">
      <alignment horizontal="center" vertical="center" wrapText="1"/>
    </xf>
    <xf numFmtId="0" fontId="17" fillId="7" borderId="2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0" fontId="17" fillId="7" borderId="26" xfId="0" applyFont="1" applyFill="1" applyBorder="1" applyAlignment="1" applyProtection="1">
      <alignment horizontal="center" vertical="center" wrapText="1"/>
    </xf>
    <xf numFmtId="168" fontId="21" fillId="0" borderId="21" xfId="0" applyNumberFormat="1" applyFont="1" applyBorder="1" applyAlignment="1" applyProtection="1">
      <alignment horizontal="left" vertical="center"/>
    </xf>
    <xf numFmtId="168" fontId="21" fillId="0" borderId="32" xfId="0" applyNumberFormat="1" applyFont="1" applyBorder="1" applyAlignment="1" applyProtection="1">
      <alignment horizontal="left" vertical="center"/>
    </xf>
    <xf numFmtId="168" fontId="21" fillId="0" borderId="51" xfId="0" applyNumberFormat="1" applyFont="1" applyBorder="1" applyAlignment="1" applyProtection="1">
      <alignment horizontal="left" vertical="center"/>
    </xf>
    <xf numFmtId="165" fontId="21" fillId="0" borderId="17" xfId="0" applyNumberFormat="1" applyFont="1" applyBorder="1" applyAlignment="1" applyProtection="1">
      <alignment horizontal="center" vertical="center" wrapText="1"/>
    </xf>
    <xf numFmtId="165" fontId="21" fillId="0" borderId="51" xfId="0" applyNumberFormat="1"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17" fillId="0" borderId="52" xfId="0" applyFont="1" applyBorder="1" applyAlignment="1" applyProtection="1">
      <alignment horizontal="center" vertical="center" wrapText="1"/>
    </xf>
    <xf numFmtId="166" fontId="17" fillId="3" borderId="1" xfId="0" applyNumberFormat="1" applyFont="1" applyFill="1" applyBorder="1" applyAlignment="1" applyProtection="1">
      <alignment horizontal="center" vertical="center"/>
    </xf>
    <xf numFmtId="0" fontId="17" fillId="3" borderId="7" xfId="0" applyNumberFormat="1" applyFont="1" applyFill="1" applyBorder="1" applyAlignment="1" applyProtection="1">
      <alignment horizontal="center" vertical="center"/>
    </xf>
    <xf numFmtId="166" fontId="17" fillId="3" borderId="1" xfId="0" applyNumberFormat="1"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2" fontId="24" fillId="5" borderId="1" xfId="0" applyNumberFormat="1" applyFont="1" applyFill="1" applyBorder="1" applyAlignment="1" applyProtection="1">
      <alignment horizontal="center" vertical="center"/>
      <protection locked="0"/>
    </xf>
    <xf numFmtId="167" fontId="24" fillId="5" borderId="1" xfId="0" applyNumberFormat="1" applyFont="1" applyFill="1" applyBorder="1" applyAlignment="1" applyProtection="1">
      <alignment horizontal="center" vertical="center"/>
      <protection locked="0"/>
    </xf>
    <xf numFmtId="0" fontId="24" fillId="5" borderId="1" xfId="0" applyFont="1" applyFill="1" applyBorder="1" applyAlignment="1" applyProtection="1">
      <alignment vertical="center"/>
      <protection locked="0"/>
    </xf>
    <xf numFmtId="0" fontId="17" fillId="5" borderId="1" xfId="0" applyNumberFormat="1" applyFont="1" applyFill="1" applyBorder="1" applyAlignment="1" applyProtection="1">
      <alignment horizontal="center" vertical="center"/>
      <protection locked="0"/>
    </xf>
    <xf numFmtId="166" fontId="17" fillId="5" borderId="1" xfId="0" applyNumberFormat="1" applyFont="1" applyFill="1" applyBorder="1" applyAlignment="1" applyProtection="1">
      <alignment horizontal="center" vertical="center"/>
      <protection locked="0"/>
    </xf>
    <xf numFmtId="166" fontId="17" fillId="5" borderId="34" xfId="0" applyNumberFormat="1" applyFont="1" applyFill="1" applyBorder="1" applyAlignment="1" applyProtection="1">
      <alignment horizontal="center" vertical="center"/>
      <protection locked="0"/>
    </xf>
    <xf numFmtId="0" fontId="17" fillId="5" borderId="1" xfId="0" applyFont="1" applyFill="1" applyBorder="1" applyAlignment="1" applyProtection="1">
      <alignment horizontal="center" vertical="center"/>
      <protection locked="0"/>
    </xf>
    <xf numFmtId="0" fontId="17" fillId="5" borderId="1" xfId="1054" applyFont="1" applyFill="1" applyBorder="1" applyAlignment="1" applyProtection="1">
      <alignment vertical="center"/>
      <protection locked="0"/>
    </xf>
    <xf numFmtId="0" fontId="24" fillId="5" borderId="1" xfId="0" applyFont="1" applyFill="1" applyBorder="1" applyAlignment="1" applyProtection="1">
      <alignment horizontal="center" vertical="center"/>
      <protection locked="0"/>
    </xf>
    <xf numFmtId="166" fontId="17" fillId="3" borderId="1" xfId="0" applyNumberFormat="1" applyFont="1" applyFill="1" applyBorder="1" applyAlignment="1" applyProtection="1">
      <alignment horizontal="center" vertical="center"/>
    </xf>
    <xf numFmtId="0" fontId="1" fillId="5" borderId="6" xfId="0" applyFont="1" applyFill="1" applyBorder="1" applyAlignment="1" applyProtection="1">
      <alignment horizontal="center"/>
      <protection locked="0"/>
    </xf>
    <xf numFmtId="0" fontId="0" fillId="5" borderId="6" xfId="0" applyFill="1" applyBorder="1" applyProtection="1">
      <protection locked="0"/>
    </xf>
    <xf numFmtId="0" fontId="1" fillId="5" borderId="1" xfId="0" applyFont="1" applyFill="1" applyBorder="1" applyAlignment="1" applyProtection="1">
      <alignment horizontal="center"/>
      <protection locked="0"/>
    </xf>
    <xf numFmtId="0" fontId="0" fillId="5" borderId="1" xfId="0" applyFill="1" applyBorder="1" applyProtection="1">
      <protection locked="0"/>
    </xf>
    <xf numFmtId="0" fontId="11" fillId="11" borderId="1" xfId="0" applyFont="1" applyFill="1" applyBorder="1" applyAlignment="1" applyProtection="1">
      <alignment vertical="center"/>
      <protection locked="0"/>
    </xf>
    <xf numFmtId="8" fontId="11" fillId="11" borderId="1" xfId="0" applyNumberFormat="1" applyFont="1" applyFill="1" applyBorder="1" applyAlignment="1" applyProtection="1">
      <alignment horizontal="center" vertical="center"/>
      <protection locked="0"/>
    </xf>
    <xf numFmtId="0" fontId="11" fillId="11" borderId="1" xfId="0" applyFont="1" applyFill="1" applyBorder="1" applyAlignment="1" applyProtection="1">
      <alignment horizontal="center" vertical="center"/>
      <protection locked="0"/>
    </xf>
    <xf numFmtId="166" fontId="17" fillId="7" borderId="1" xfId="0" applyNumberFormat="1" applyFont="1" applyFill="1" applyBorder="1" applyAlignment="1" applyProtection="1">
      <alignment horizontal="center" vertical="center"/>
    </xf>
    <xf numFmtId="0" fontId="17" fillId="0" borderId="0" xfId="0" applyFont="1" applyProtection="1">
      <protection locked="0"/>
    </xf>
    <xf numFmtId="166" fontId="17" fillId="0" borderId="0" xfId="0" applyNumberFormat="1" applyFont="1" applyAlignment="1" applyProtection="1">
      <alignment horizontal="center"/>
      <protection locked="0"/>
    </xf>
    <xf numFmtId="167" fontId="17" fillId="4" borderId="28" xfId="0" applyNumberFormat="1" applyFont="1" applyFill="1" applyBorder="1" applyAlignment="1" applyProtection="1">
      <alignment horizontal="center" vertical="center"/>
    </xf>
    <xf numFmtId="0" fontId="21" fillId="5" borderId="53" xfId="0" applyFont="1" applyFill="1" applyBorder="1" applyAlignment="1" applyProtection="1">
      <alignment vertical="center"/>
      <protection locked="0"/>
    </xf>
    <xf numFmtId="167" fontId="21" fillId="5" borderId="48" xfId="0" applyNumberFormat="1" applyFont="1" applyFill="1" applyBorder="1" applyAlignment="1" applyProtection="1">
      <alignment horizontal="center" vertical="center"/>
      <protection locked="0"/>
    </xf>
    <xf numFmtId="167" fontId="21" fillId="5" borderId="54" xfId="0" applyNumberFormat="1" applyFont="1" applyFill="1" applyBorder="1" applyAlignment="1" applyProtection="1">
      <alignment horizontal="center" vertical="center"/>
      <protection locked="0"/>
    </xf>
    <xf numFmtId="0" fontId="21" fillId="5" borderId="29" xfId="0" applyFont="1" applyFill="1" applyBorder="1" applyAlignment="1" applyProtection="1">
      <alignment horizontal="center" vertical="center"/>
      <protection locked="0"/>
    </xf>
    <xf numFmtId="0" fontId="17" fillId="4" borderId="14" xfId="0" applyFont="1" applyFill="1" applyBorder="1" applyAlignment="1" applyProtection="1">
      <alignment horizontal="center" vertical="center"/>
    </xf>
    <xf numFmtId="167" fontId="17" fillId="4" borderId="5" xfId="0" applyNumberFormat="1" applyFont="1" applyFill="1" applyBorder="1" applyAlignment="1" applyProtection="1">
      <alignment horizontal="center" vertical="center"/>
    </xf>
    <xf numFmtId="1" fontId="17" fillId="4" borderId="16" xfId="0" applyNumberFormat="1" applyFont="1" applyFill="1" applyBorder="1" applyAlignment="1" applyProtection="1">
      <alignment horizontal="center" vertical="center"/>
    </xf>
    <xf numFmtId="167" fontId="21" fillId="4" borderId="28" xfId="0" applyNumberFormat="1" applyFont="1" applyFill="1" applyBorder="1" applyAlignment="1" applyProtection="1">
      <alignment horizontal="center" vertical="center"/>
    </xf>
    <xf numFmtId="0" fontId="1" fillId="0" borderId="0" xfId="0" applyFont="1" applyProtection="1"/>
    <xf numFmtId="0" fontId="17" fillId="4" borderId="14" xfId="0" applyFont="1" applyFill="1" applyBorder="1" applyAlignment="1" applyProtection="1">
      <alignment horizontal="center" vertical="center"/>
      <protection hidden="1"/>
    </xf>
    <xf numFmtId="167" fontId="17" fillId="4" borderId="5" xfId="0" applyNumberFormat="1" applyFont="1" applyFill="1" applyBorder="1" applyAlignment="1" applyProtection="1">
      <alignment horizontal="center" vertical="center"/>
      <protection hidden="1"/>
    </xf>
    <xf numFmtId="1" fontId="17" fillId="4" borderId="16" xfId="0" applyNumberFormat="1" applyFont="1" applyFill="1" applyBorder="1" applyAlignment="1" applyProtection="1">
      <alignment horizontal="center" vertical="center"/>
      <protection hidden="1"/>
    </xf>
    <xf numFmtId="167" fontId="17" fillId="4" borderId="28" xfId="0" applyNumberFormat="1" applyFont="1" applyFill="1" applyBorder="1" applyAlignment="1" applyProtection="1">
      <alignment horizontal="center" vertical="center"/>
      <protection hidden="1"/>
    </xf>
    <xf numFmtId="0" fontId="17" fillId="0" borderId="0" xfId="0" applyFont="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35" fillId="0" borderId="0" xfId="0" applyFont="1" applyAlignment="1">
      <alignment horizontal="left" vertical="top" wrapText="1"/>
    </xf>
    <xf numFmtId="0" fontId="17" fillId="0" borderId="0" xfId="0" applyFont="1" applyAlignment="1">
      <alignment horizontal="left" vertical="center"/>
    </xf>
    <xf numFmtId="0" fontId="17" fillId="0" borderId="0" xfId="0" applyFont="1" applyBorder="1" applyAlignment="1">
      <alignment horizontal="left" vertical="center" wrapText="1"/>
    </xf>
    <xf numFmtId="0" fontId="17" fillId="0" borderId="32" xfId="0" applyFont="1" applyBorder="1" applyAlignment="1">
      <alignment horizontal="left" vertical="center"/>
    </xf>
    <xf numFmtId="0" fontId="17" fillId="0" borderId="1" xfId="0" applyFont="1" applyBorder="1" applyAlignment="1">
      <alignment horizontal="left" vertical="center"/>
    </xf>
    <xf numFmtId="0" fontId="36" fillId="12" borderId="55" xfId="0" applyFont="1" applyFill="1" applyBorder="1" applyAlignment="1">
      <alignment horizontal="left" vertical="center" wrapText="1"/>
    </xf>
    <xf numFmtId="0" fontId="36" fillId="12" borderId="47" xfId="0" applyFont="1" applyFill="1" applyBorder="1" applyAlignment="1">
      <alignment horizontal="left" vertical="center" wrapText="1"/>
    </xf>
    <xf numFmtId="0" fontId="36" fillId="12" borderId="34" xfId="0" applyFont="1" applyFill="1" applyBorder="1" applyAlignment="1">
      <alignment horizontal="left" vertical="center" wrapText="1"/>
    </xf>
    <xf numFmtId="0" fontId="37" fillId="0" borderId="0" xfId="0" applyFont="1" applyBorder="1" applyAlignment="1">
      <alignment horizontal="left" vertical="center" wrapText="1"/>
    </xf>
    <xf numFmtId="0" fontId="18" fillId="13" borderId="55" xfId="0" applyFont="1" applyFill="1" applyBorder="1" applyAlignment="1">
      <alignment horizontal="center" vertical="center"/>
    </xf>
    <xf numFmtId="0" fontId="18" fillId="13" borderId="47" xfId="0" applyFont="1" applyFill="1" applyBorder="1" applyAlignment="1">
      <alignment horizontal="center" vertical="center"/>
    </xf>
    <xf numFmtId="0" fontId="18" fillId="13" borderId="34" xfId="0" applyFont="1" applyFill="1" applyBorder="1" applyAlignment="1">
      <alignment horizontal="center" vertical="center"/>
    </xf>
    <xf numFmtId="0" fontId="38" fillId="10" borderId="0" xfId="0" applyFont="1" applyFill="1" applyAlignment="1">
      <alignment horizontal="left" vertical="top" wrapText="1"/>
    </xf>
    <xf numFmtId="0" fontId="17" fillId="0" borderId="56" xfId="0" applyFont="1" applyBorder="1" applyAlignment="1">
      <alignment horizontal="left" vertical="center" wrapText="1"/>
    </xf>
    <xf numFmtId="0" fontId="39" fillId="0" borderId="0" xfId="0" applyFont="1" applyAlignment="1">
      <alignment horizontal="center" vertical="center"/>
    </xf>
    <xf numFmtId="0" fontId="18" fillId="0" borderId="55" xfId="0" applyFont="1" applyBorder="1" applyAlignment="1">
      <alignment horizontal="center"/>
    </xf>
    <xf numFmtId="0" fontId="18" fillId="0" borderId="34" xfId="0" applyFont="1" applyBorder="1" applyAlignment="1">
      <alignment horizontal="center"/>
    </xf>
    <xf numFmtId="0" fontId="17" fillId="0" borderId="55" xfId="0" applyFont="1" applyBorder="1" applyAlignment="1">
      <alignment horizontal="center"/>
    </xf>
    <xf numFmtId="0" fontId="17" fillId="0" borderId="34" xfId="0" applyFont="1" applyBorder="1" applyAlignment="1">
      <alignment horizontal="center"/>
    </xf>
    <xf numFmtId="0" fontId="21" fillId="5" borderId="2" xfId="0" quotePrefix="1" applyNumberFormat="1" applyFont="1" applyFill="1" applyBorder="1" applyAlignment="1" applyProtection="1">
      <alignment horizontal="center" vertical="center"/>
      <protection locked="0"/>
    </xf>
    <xf numFmtId="0" fontId="21" fillId="5" borderId="14" xfId="0" applyNumberFormat="1" applyFont="1" applyFill="1" applyBorder="1" applyAlignment="1" applyProtection="1">
      <alignment horizontal="center" vertical="center"/>
      <protection locked="0"/>
    </xf>
    <xf numFmtId="0" fontId="21" fillId="5" borderId="2"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5" xfId="0" applyFont="1" applyFill="1" applyBorder="1" applyAlignment="1" applyProtection="1">
      <alignment horizontal="center" vertical="center"/>
      <protection locked="0"/>
    </xf>
    <xf numFmtId="166" fontId="21" fillId="5" borderId="1" xfId="0" applyNumberFormat="1" applyFont="1" applyFill="1" applyBorder="1" applyAlignment="1" applyProtection="1">
      <alignment horizontal="center" vertical="center"/>
      <protection locked="0"/>
    </xf>
    <xf numFmtId="166" fontId="21" fillId="5" borderId="5" xfId="0" applyNumberFormat="1" applyFont="1" applyFill="1" applyBorder="1" applyAlignment="1" applyProtection="1">
      <alignment horizontal="center" vertical="center"/>
      <protection locked="0"/>
    </xf>
    <xf numFmtId="0" fontId="19" fillId="0" borderId="34" xfId="1053" applyFont="1" applyBorder="1" applyAlignment="1" applyProtection="1">
      <alignment horizontal="center" vertical="center"/>
    </xf>
    <xf numFmtId="0" fontId="19" fillId="0" borderId="1" xfId="1053" applyFont="1" applyBorder="1" applyAlignment="1" applyProtection="1">
      <alignment horizontal="center" vertical="center"/>
    </xf>
    <xf numFmtId="0" fontId="19" fillId="0" borderId="5" xfId="1053" applyFont="1" applyBorder="1" applyAlignment="1" applyProtection="1">
      <alignment horizontal="center" vertical="center"/>
    </xf>
    <xf numFmtId="0" fontId="19" fillId="0" borderId="35" xfId="1053" applyFont="1" applyBorder="1" applyAlignment="1" applyProtection="1">
      <alignment horizontal="center" vertical="center"/>
    </xf>
    <xf numFmtId="0" fontId="19" fillId="0" borderId="27" xfId="1053" applyFont="1" applyBorder="1" applyAlignment="1" applyProtection="1">
      <alignment horizontal="center" vertical="center"/>
    </xf>
    <xf numFmtId="0" fontId="19" fillId="0" borderId="16" xfId="1053" applyFont="1" applyBorder="1" applyAlignment="1" applyProtection="1">
      <alignment horizontal="center" vertical="center"/>
    </xf>
    <xf numFmtId="0" fontId="21" fillId="0" borderId="2" xfId="0" applyFont="1" applyBorder="1" applyAlignment="1" applyProtection="1">
      <alignment horizontal="center" vertical="center"/>
    </xf>
    <xf numFmtId="0" fontId="21" fillId="0" borderId="14" xfId="0" applyFont="1" applyBorder="1" applyAlignment="1" applyProtection="1">
      <alignment horizontal="center" vertical="center"/>
    </xf>
    <xf numFmtId="0" fontId="22" fillId="0" borderId="10" xfId="0" applyFont="1" applyBorder="1" applyAlignment="1" applyProtection="1">
      <alignment horizontal="left" vertical="center"/>
    </xf>
    <xf numFmtId="0" fontId="22" fillId="0" borderId="58" xfId="0" applyFont="1" applyBorder="1" applyAlignment="1" applyProtection="1">
      <alignment horizontal="left" vertical="center"/>
    </xf>
    <xf numFmtId="0" fontId="22" fillId="0" borderId="35" xfId="0" applyFont="1" applyBorder="1" applyAlignment="1" applyProtection="1">
      <alignment horizontal="left" vertical="center"/>
    </xf>
    <xf numFmtId="0" fontId="21" fillId="0" borderId="59" xfId="0" applyFont="1" applyBorder="1" applyAlignment="1" applyProtection="1">
      <alignment horizontal="center" vertical="center"/>
    </xf>
    <xf numFmtId="0" fontId="21" fillId="0" borderId="43" xfId="0" applyFont="1" applyBorder="1" applyAlignment="1" applyProtection="1">
      <alignment horizontal="center" vertical="center"/>
    </xf>
    <xf numFmtId="43" fontId="21" fillId="0" borderId="3" xfId="0" applyNumberFormat="1" applyFont="1" applyBorder="1" applyAlignment="1" applyProtection="1">
      <alignment horizontal="center" vertical="center"/>
    </xf>
    <xf numFmtId="43" fontId="21" fillId="0" borderId="19" xfId="0" applyNumberFormat="1" applyFont="1" applyBorder="1" applyAlignment="1" applyProtection="1">
      <alignment horizontal="center" vertical="center"/>
    </xf>
    <xf numFmtId="43" fontId="21" fillId="0" borderId="44" xfId="0" applyNumberFormat="1" applyFont="1" applyBorder="1" applyAlignment="1" applyProtection="1">
      <alignment horizontal="center" vertical="center"/>
    </xf>
    <xf numFmtId="43" fontId="21" fillId="0" borderId="60" xfId="0" applyNumberFormat="1" applyFont="1" applyBorder="1" applyAlignment="1" applyProtection="1">
      <alignment horizontal="center" vertical="center"/>
    </xf>
    <xf numFmtId="43" fontId="22" fillId="0" borderId="9" xfId="0" applyNumberFormat="1" applyFont="1" applyBorder="1" applyAlignment="1" applyProtection="1">
      <alignment horizontal="center" vertical="center"/>
    </xf>
    <xf numFmtId="43" fontId="22" fillId="0" borderId="61" xfId="0" applyNumberFormat="1" applyFont="1" applyBorder="1" applyAlignment="1" applyProtection="1">
      <alignment horizontal="center" vertical="center"/>
    </xf>
    <xf numFmtId="0" fontId="21" fillId="0" borderId="56" xfId="0" applyFont="1" applyBorder="1" applyAlignment="1" applyProtection="1">
      <alignment horizontal="center" vertical="center"/>
    </xf>
    <xf numFmtId="0" fontId="21" fillId="0" borderId="32" xfId="0" applyFont="1" applyBorder="1" applyAlignment="1" applyProtection="1">
      <alignment horizontal="center" vertical="center"/>
    </xf>
    <xf numFmtId="166" fontId="21" fillId="4" borderId="55" xfId="0" applyNumberFormat="1" applyFont="1" applyFill="1" applyBorder="1" applyAlignment="1" applyProtection="1">
      <alignment horizontal="right" vertical="center"/>
    </xf>
    <xf numFmtId="166" fontId="21" fillId="4" borderId="36" xfId="0" applyNumberFormat="1" applyFont="1" applyFill="1" applyBorder="1" applyAlignment="1" applyProtection="1">
      <alignment horizontal="right" vertical="center"/>
    </xf>
    <xf numFmtId="0" fontId="20" fillId="0" borderId="57" xfId="0" applyFont="1" applyFill="1" applyBorder="1" applyAlignment="1" applyProtection="1">
      <alignment horizontal="center" vertical="center"/>
    </xf>
    <xf numFmtId="0" fontId="20" fillId="0" borderId="44" xfId="0" applyFont="1" applyFill="1" applyBorder="1" applyAlignment="1" applyProtection="1">
      <alignment horizontal="center" vertical="center"/>
    </xf>
    <xf numFmtId="7" fontId="29" fillId="4" borderId="11" xfId="0" applyNumberFormat="1" applyFont="1" applyFill="1" applyBorder="1" applyAlignment="1" applyProtection="1">
      <alignment horizontal="center" vertical="center"/>
    </xf>
    <xf numFmtId="7" fontId="29" fillId="4" borderId="30" xfId="0" applyNumberFormat="1" applyFont="1" applyFill="1" applyBorder="1" applyAlignment="1" applyProtection="1">
      <alignment horizontal="center" vertical="center"/>
    </xf>
    <xf numFmtId="0" fontId="23" fillId="6" borderId="57" xfId="0" applyFont="1" applyFill="1" applyBorder="1" applyAlignment="1" applyProtection="1">
      <alignment horizontal="center" vertical="center"/>
    </xf>
    <xf numFmtId="0" fontId="0" fillId="0" borderId="63" xfId="0" applyBorder="1" applyProtection="1"/>
    <xf numFmtId="0" fontId="0" fillId="0" borderId="64" xfId="0" applyBorder="1" applyProtection="1"/>
    <xf numFmtId="0" fontId="21" fillId="0" borderId="65" xfId="0" applyFont="1" applyFill="1" applyBorder="1" applyAlignment="1" applyProtection="1">
      <alignment horizontal="center" vertical="center" wrapText="1"/>
    </xf>
    <xf numFmtId="0" fontId="21" fillId="0" borderId="66" xfId="0" applyFont="1" applyFill="1" applyBorder="1" applyAlignment="1" applyProtection="1">
      <alignment horizontal="center" vertical="center"/>
    </xf>
    <xf numFmtId="0" fontId="29" fillId="0" borderId="53" xfId="0" applyFont="1" applyBorder="1" applyAlignment="1" applyProtection="1">
      <alignment horizontal="left" vertical="center"/>
    </xf>
    <xf numFmtId="0" fontId="29" fillId="0" borderId="33" xfId="0" applyFont="1" applyBorder="1" applyAlignment="1" applyProtection="1">
      <alignment horizontal="left" vertical="center"/>
    </xf>
    <xf numFmtId="0" fontId="29" fillId="0" borderId="67" xfId="0" applyFont="1" applyBorder="1" applyAlignment="1" applyProtection="1">
      <alignment horizontal="left" vertical="center"/>
    </xf>
    <xf numFmtId="0" fontId="21" fillId="0" borderId="68" xfId="0" applyFont="1" applyBorder="1" applyAlignment="1" applyProtection="1">
      <alignment horizontal="center" vertical="center"/>
    </xf>
    <xf numFmtId="0" fontId="21" fillId="0" borderId="49" xfId="0" applyFont="1" applyBorder="1" applyAlignment="1" applyProtection="1">
      <alignment horizontal="center" vertical="center"/>
    </xf>
    <xf numFmtId="0" fontId="21" fillId="0" borderId="69"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53" xfId="0" applyFont="1" applyBorder="1" applyAlignment="1" applyProtection="1">
      <alignment horizontal="left" vertical="center"/>
    </xf>
    <xf numFmtId="0" fontId="21" fillId="0" borderId="33" xfId="0" applyFont="1" applyBorder="1" applyAlignment="1" applyProtection="1">
      <alignment horizontal="left" vertical="center"/>
    </xf>
    <xf numFmtId="0" fontId="21" fillId="0" borderId="67" xfId="0" applyFont="1" applyBorder="1" applyAlignment="1" applyProtection="1">
      <alignment horizontal="left" vertical="center"/>
    </xf>
    <xf numFmtId="166" fontId="21" fillId="3" borderId="55" xfId="0" applyNumberFormat="1" applyFont="1" applyFill="1" applyBorder="1" applyAlignment="1" applyProtection="1">
      <alignment horizontal="right" vertical="center"/>
    </xf>
    <xf numFmtId="166" fontId="21" fillId="3" borderId="36" xfId="0" applyNumberFormat="1" applyFont="1" applyFill="1" applyBorder="1" applyAlignment="1" applyProtection="1">
      <alignment horizontal="right" vertical="center"/>
    </xf>
    <xf numFmtId="166" fontId="21" fillId="3" borderId="1" xfId="1051" applyNumberFormat="1" applyFont="1" applyFill="1" applyBorder="1" applyAlignment="1" applyProtection="1">
      <alignment horizontal="right" vertical="center"/>
    </xf>
    <xf numFmtId="166" fontId="21" fillId="3" borderId="5" xfId="1051" applyNumberFormat="1" applyFont="1" applyFill="1" applyBorder="1" applyAlignment="1" applyProtection="1">
      <alignment horizontal="right" vertical="center"/>
    </xf>
    <xf numFmtId="0" fontId="21" fillId="13" borderId="70" xfId="0" applyFont="1" applyFill="1" applyBorder="1" applyAlignment="1" applyProtection="1">
      <alignment horizontal="left" vertical="center"/>
    </xf>
    <xf numFmtId="0" fontId="21" fillId="13" borderId="58" xfId="0" applyFont="1" applyFill="1" applyBorder="1" applyAlignment="1" applyProtection="1">
      <alignment horizontal="left" vertical="center"/>
    </xf>
    <xf numFmtId="0" fontId="21" fillId="13" borderId="37" xfId="0" applyFont="1" applyFill="1" applyBorder="1" applyAlignment="1" applyProtection="1">
      <alignment horizontal="left" vertical="center"/>
    </xf>
    <xf numFmtId="167" fontId="17" fillId="5" borderId="22" xfId="0" applyNumberFormat="1" applyFont="1" applyFill="1" applyBorder="1" applyAlignment="1" applyProtection="1">
      <alignment horizontal="center" vertical="center"/>
      <protection locked="0"/>
    </xf>
    <xf numFmtId="167" fontId="17" fillId="5" borderId="12" xfId="0" applyNumberFormat="1" applyFont="1" applyFill="1" applyBorder="1" applyAlignment="1" applyProtection="1">
      <alignment horizontal="center" vertical="center"/>
      <protection locked="0"/>
    </xf>
    <xf numFmtId="166" fontId="21" fillId="4" borderId="55" xfId="1051" applyNumberFormat="1" applyFont="1" applyFill="1" applyBorder="1" applyAlignment="1" applyProtection="1">
      <alignment vertical="center"/>
    </xf>
    <xf numFmtId="166" fontId="21" fillId="4" borderId="36" xfId="1051" applyNumberFormat="1" applyFont="1" applyFill="1" applyBorder="1" applyAlignment="1" applyProtection="1">
      <alignment vertical="center"/>
    </xf>
    <xf numFmtId="0" fontId="21" fillId="5" borderId="27" xfId="0" applyFont="1" applyFill="1" applyBorder="1" applyAlignment="1" applyProtection="1">
      <alignment horizontal="center" vertical="center"/>
      <protection locked="0"/>
    </xf>
    <xf numFmtId="0" fontId="21" fillId="5" borderId="16" xfId="0" applyFont="1" applyFill="1" applyBorder="1" applyAlignment="1" applyProtection="1">
      <alignment horizontal="center" vertical="center"/>
      <protection locked="0"/>
    </xf>
    <xf numFmtId="166" fontId="5" fillId="5" borderId="27" xfId="1053" applyNumberFormat="1" applyFont="1" applyFill="1" applyBorder="1" applyAlignment="1" applyProtection="1">
      <alignment horizontal="center" vertical="center"/>
      <protection locked="0"/>
    </xf>
    <xf numFmtId="166" fontId="21" fillId="5" borderId="16" xfId="0" applyNumberFormat="1" applyFont="1" applyFill="1" applyBorder="1" applyAlignment="1" applyProtection="1">
      <alignment horizontal="center" vertical="center"/>
      <protection locked="0"/>
    </xf>
    <xf numFmtId="166" fontId="5" fillId="5" borderId="1" xfId="1053" applyNumberFormat="1" applyFont="1" applyFill="1" applyBorder="1" applyAlignment="1" applyProtection="1">
      <alignment horizontal="center" vertical="center"/>
      <protection locked="0"/>
    </xf>
    <xf numFmtId="166" fontId="5" fillId="5" borderId="5" xfId="1053" applyNumberFormat="1" applyFont="1" applyFill="1" applyBorder="1" applyAlignment="1" applyProtection="1">
      <alignment horizontal="center" vertical="center"/>
      <protection locked="0"/>
    </xf>
    <xf numFmtId="0" fontId="20" fillId="7" borderId="22" xfId="0" quotePrefix="1" applyFont="1" applyFill="1" applyBorder="1" applyAlignment="1" applyProtection="1">
      <alignment horizontal="left" vertical="center"/>
    </xf>
    <xf numFmtId="0" fontId="20" fillId="7" borderId="20" xfId="0" quotePrefix="1" applyFont="1" applyFill="1" applyBorder="1" applyAlignment="1" applyProtection="1">
      <alignment horizontal="left" vertical="center"/>
    </xf>
    <xf numFmtId="0" fontId="17" fillId="0" borderId="53" xfId="0" applyFont="1" applyBorder="1" applyAlignment="1" applyProtection="1">
      <alignment horizontal="left" vertical="center"/>
    </xf>
    <xf numFmtId="0" fontId="17" fillId="0" borderId="67" xfId="0" applyFont="1" applyBorder="1" applyAlignment="1" applyProtection="1">
      <alignment horizontal="left" vertical="center"/>
    </xf>
    <xf numFmtId="0" fontId="21" fillId="13" borderId="55" xfId="0" applyFont="1" applyFill="1" applyBorder="1" applyAlignment="1" applyProtection="1">
      <alignment horizontal="left" vertical="center"/>
    </xf>
    <xf numFmtId="0" fontId="21" fillId="13" borderId="47" xfId="0" applyFont="1" applyFill="1" applyBorder="1" applyAlignment="1" applyProtection="1">
      <alignment horizontal="left" vertical="center"/>
    </xf>
    <xf numFmtId="0" fontId="21" fillId="13" borderId="36" xfId="0" applyFont="1" applyFill="1" applyBorder="1" applyAlignment="1" applyProtection="1">
      <alignment horizontal="left" vertical="center"/>
    </xf>
    <xf numFmtId="4" fontId="21" fillId="4" borderId="62" xfId="0" applyNumberFormat="1" applyFont="1" applyFill="1" applyBorder="1" applyAlignment="1" applyProtection="1">
      <alignment horizontal="left" vertical="center"/>
    </xf>
    <xf numFmtId="4" fontId="21" fillId="4" borderId="46" xfId="0" applyNumberFormat="1" applyFont="1" applyFill="1" applyBorder="1" applyAlignment="1" applyProtection="1">
      <alignment horizontal="left" vertical="center"/>
    </xf>
    <xf numFmtId="4" fontId="21" fillId="4" borderId="42" xfId="0" applyNumberFormat="1" applyFont="1" applyFill="1" applyBorder="1" applyAlignment="1" applyProtection="1">
      <alignment horizontal="left" vertical="center"/>
    </xf>
    <xf numFmtId="166" fontId="21" fillId="3" borderId="27" xfId="1051" applyNumberFormat="1" applyFont="1" applyFill="1" applyBorder="1" applyAlignment="1" applyProtection="1">
      <alignment horizontal="right" vertical="center"/>
    </xf>
    <xf numFmtId="166" fontId="21" fillId="3" borderId="16" xfId="1051" applyNumberFormat="1" applyFont="1" applyFill="1" applyBorder="1" applyAlignment="1" applyProtection="1">
      <alignment horizontal="right" vertical="center"/>
    </xf>
    <xf numFmtId="0" fontId="23" fillId="6" borderId="62" xfId="0" applyFont="1" applyFill="1" applyBorder="1" applyAlignment="1" applyProtection="1">
      <alignment horizontal="center" vertical="center"/>
    </xf>
    <xf numFmtId="0" fontId="23" fillId="6" borderId="42" xfId="0" applyFont="1" applyFill="1" applyBorder="1" applyAlignment="1" applyProtection="1">
      <alignment horizontal="center" vertical="center"/>
    </xf>
    <xf numFmtId="166" fontId="17" fillId="3" borderId="39" xfId="0" applyNumberFormat="1" applyFont="1" applyFill="1" applyBorder="1" applyAlignment="1" applyProtection="1">
      <alignment horizontal="center" vertical="center"/>
    </xf>
    <xf numFmtId="166" fontId="17" fillId="3" borderId="34" xfId="0" applyNumberFormat="1" applyFont="1" applyFill="1" applyBorder="1" applyAlignment="1" applyProtection="1">
      <alignment horizontal="center" vertical="center"/>
    </xf>
    <xf numFmtId="166" fontId="17" fillId="3" borderId="53" xfId="0" applyNumberFormat="1" applyFont="1" applyFill="1" applyBorder="1" applyAlignment="1" applyProtection="1">
      <alignment horizontal="center" vertical="center"/>
    </xf>
    <xf numFmtId="166" fontId="17" fillId="3" borderId="41" xfId="0" applyNumberFormat="1" applyFont="1" applyFill="1" applyBorder="1" applyAlignment="1" applyProtection="1">
      <alignment horizontal="center" vertical="center"/>
    </xf>
    <xf numFmtId="0" fontId="17" fillId="0" borderId="7"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30" fillId="14" borderId="13" xfId="0" applyFont="1" applyFill="1" applyBorder="1" applyAlignment="1" applyProtection="1">
      <alignment horizontal="center" vertical="center"/>
    </xf>
    <xf numFmtId="0" fontId="30" fillId="14" borderId="2" xfId="0" applyFont="1" applyFill="1" applyBorder="1" applyAlignment="1" applyProtection="1">
      <alignment horizontal="center" vertical="center"/>
    </xf>
    <xf numFmtId="0" fontId="30" fillId="14" borderId="14" xfId="0" applyFont="1" applyFill="1" applyBorder="1" applyAlignment="1" applyProtection="1">
      <alignment horizontal="center" vertical="center"/>
    </xf>
    <xf numFmtId="0" fontId="17" fillId="4" borderId="2" xfId="0" applyFont="1" applyFill="1" applyBorder="1" applyAlignment="1" applyProtection="1">
      <alignment horizontal="center" vertical="center"/>
    </xf>
    <xf numFmtId="0" fontId="17" fillId="4" borderId="14"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17" fillId="4" borderId="5" xfId="0" applyFont="1" applyFill="1" applyBorder="1" applyAlignment="1" applyProtection="1">
      <alignment horizontal="center" vertical="center"/>
    </xf>
    <xf numFmtId="0" fontId="17" fillId="4" borderId="65" xfId="0" applyFont="1" applyFill="1" applyBorder="1" applyAlignment="1" applyProtection="1">
      <alignment horizontal="center" vertical="center"/>
    </xf>
    <xf numFmtId="0" fontId="17" fillId="4" borderId="71" xfId="0" applyFont="1" applyFill="1" applyBorder="1" applyAlignment="1" applyProtection="1">
      <alignment horizontal="center" vertical="center"/>
    </xf>
    <xf numFmtId="0" fontId="17" fillId="4" borderId="66" xfId="0" applyFont="1" applyFill="1" applyBorder="1" applyAlignment="1" applyProtection="1">
      <alignment horizontal="center" vertical="center"/>
    </xf>
    <xf numFmtId="168" fontId="30" fillId="14" borderId="53" xfId="0" applyNumberFormat="1" applyFont="1" applyFill="1" applyBorder="1" applyAlignment="1" applyProtection="1">
      <alignment horizontal="center" vertical="center"/>
    </xf>
    <xf numFmtId="168" fontId="30" fillId="14" borderId="33" xfId="0" applyNumberFormat="1" applyFont="1" applyFill="1" applyBorder="1" applyAlignment="1" applyProtection="1">
      <alignment horizontal="center" vertical="center"/>
    </xf>
    <xf numFmtId="168" fontId="30" fillId="14" borderId="67" xfId="0" applyNumberFormat="1" applyFont="1" applyFill="1" applyBorder="1" applyAlignment="1" applyProtection="1">
      <alignment horizontal="center" vertical="center"/>
    </xf>
    <xf numFmtId="0" fontId="18" fillId="7" borderId="20" xfId="0" applyFont="1" applyFill="1" applyBorder="1" applyAlignment="1" applyProtection="1">
      <alignment horizontal="center" vertical="center" wrapText="1"/>
    </xf>
    <xf numFmtId="0" fontId="18" fillId="7" borderId="12" xfId="0" applyFont="1" applyFill="1" applyBorder="1" applyAlignment="1" applyProtection="1">
      <alignment horizontal="center" vertical="center" wrapText="1"/>
    </xf>
    <xf numFmtId="166" fontId="17" fillId="3" borderId="2" xfId="0" applyNumberFormat="1" applyFont="1" applyFill="1" applyBorder="1" applyAlignment="1" applyProtection="1">
      <alignment horizontal="center" vertical="center"/>
    </xf>
    <xf numFmtId="166" fontId="17" fillId="3" borderId="14" xfId="0" applyNumberFormat="1" applyFont="1" applyFill="1" applyBorder="1" applyAlignment="1" applyProtection="1">
      <alignment horizontal="center" vertical="center"/>
    </xf>
    <xf numFmtId="166" fontId="17" fillId="3" borderId="1" xfId="0" applyNumberFormat="1" applyFont="1" applyFill="1" applyBorder="1" applyAlignment="1" applyProtection="1">
      <alignment horizontal="center" vertical="center"/>
    </xf>
    <xf numFmtId="166" fontId="17" fillId="3" borderId="5" xfId="0" applyNumberFormat="1" applyFont="1" applyFill="1" applyBorder="1" applyAlignment="1" applyProtection="1">
      <alignment horizontal="center" vertical="center"/>
    </xf>
    <xf numFmtId="166" fontId="21" fillId="4" borderId="39" xfId="0" applyNumberFormat="1" applyFont="1" applyFill="1" applyBorder="1" applyAlignment="1" applyProtection="1">
      <alignment horizontal="left" vertical="center"/>
    </xf>
    <xf numFmtId="166" fontId="21" fillId="4" borderId="47" xfId="0" applyNumberFormat="1" applyFont="1" applyFill="1" applyBorder="1" applyAlignment="1" applyProtection="1">
      <alignment horizontal="left" vertical="center"/>
    </xf>
    <xf numFmtId="166" fontId="21" fillId="4" borderId="34" xfId="0" applyNumberFormat="1" applyFont="1" applyFill="1" applyBorder="1" applyAlignment="1" applyProtection="1">
      <alignment horizontal="left" vertical="center"/>
    </xf>
    <xf numFmtId="166" fontId="21" fillId="4" borderId="10" xfId="0" applyNumberFormat="1" applyFont="1" applyFill="1" applyBorder="1" applyAlignment="1" applyProtection="1">
      <alignment horizontal="left" vertical="center"/>
    </xf>
    <xf numFmtId="166" fontId="21" fillId="4" borderId="58" xfId="0" applyNumberFormat="1" applyFont="1" applyFill="1" applyBorder="1" applyAlignment="1" applyProtection="1">
      <alignment horizontal="left" vertical="center"/>
    </xf>
    <xf numFmtId="166" fontId="21" fillId="4" borderId="35" xfId="0" applyNumberFormat="1" applyFont="1" applyFill="1" applyBorder="1" applyAlignment="1" applyProtection="1">
      <alignment horizontal="left" vertical="center"/>
    </xf>
    <xf numFmtId="168" fontId="21" fillId="0" borderId="8" xfId="0" applyNumberFormat="1" applyFont="1" applyBorder="1" applyAlignment="1" applyProtection="1">
      <alignment horizontal="left" vertical="center"/>
    </xf>
    <xf numFmtId="168" fontId="21" fillId="0" borderId="46" xfId="0" applyNumberFormat="1" applyFont="1" applyBorder="1" applyAlignment="1" applyProtection="1">
      <alignment horizontal="left" vertical="center"/>
    </xf>
    <xf numFmtId="168" fontId="21" fillId="0" borderId="24" xfId="0" applyNumberFormat="1" applyFont="1" applyBorder="1" applyAlignment="1" applyProtection="1">
      <alignment horizontal="left" vertical="center"/>
    </xf>
    <xf numFmtId="0" fontId="17" fillId="5" borderId="1" xfId="0" applyFont="1" applyFill="1" applyBorder="1" applyAlignment="1" applyProtection="1">
      <alignment horizontal="center" vertical="center"/>
      <protection locked="0"/>
    </xf>
    <xf numFmtId="166" fontId="17" fillId="3" borderId="27" xfId="0" applyNumberFormat="1" applyFont="1" applyFill="1" applyBorder="1" applyAlignment="1" applyProtection="1">
      <alignment horizontal="center" vertical="center"/>
    </xf>
    <xf numFmtId="166" fontId="17" fillId="3" borderId="16" xfId="0" applyNumberFormat="1" applyFont="1" applyFill="1" applyBorder="1" applyAlignment="1" applyProtection="1">
      <alignment horizontal="center" vertical="center"/>
    </xf>
    <xf numFmtId="166" fontId="17" fillId="3" borderId="25" xfId="0" applyNumberFormat="1" applyFont="1" applyFill="1" applyBorder="1" applyAlignment="1" applyProtection="1">
      <alignment horizontal="center" vertical="center"/>
    </xf>
    <xf numFmtId="166" fontId="17" fillId="3" borderId="45" xfId="0" applyNumberFormat="1" applyFont="1" applyFill="1" applyBorder="1" applyAlignment="1" applyProtection="1">
      <alignment horizontal="center" vertical="center"/>
    </xf>
    <xf numFmtId="0" fontId="17" fillId="7" borderId="65" xfId="0" applyFont="1" applyFill="1" applyBorder="1" applyAlignment="1" applyProtection="1">
      <alignment horizontal="center" vertical="center" wrapText="1"/>
    </xf>
    <xf numFmtId="0" fontId="17" fillId="7" borderId="71" xfId="0" applyFont="1" applyFill="1" applyBorder="1" applyAlignment="1" applyProtection="1">
      <alignment horizontal="center" vertical="center" wrapText="1"/>
    </xf>
    <xf numFmtId="0" fontId="30" fillId="14" borderId="53" xfId="0" applyFont="1" applyFill="1" applyBorder="1" applyAlignment="1" applyProtection="1">
      <alignment horizontal="center" vertical="center"/>
    </xf>
    <xf numFmtId="0" fontId="30" fillId="14" borderId="33" xfId="0" applyFont="1" applyFill="1" applyBorder="1" applyAlignment="1" applyProtection="1">
      <alignment horizontal="center" vertical="center"/>
    </xf>
    <xf numFmtId="0" fontId="30" fillId="14" borderId="67" xfId="0" applyFont="1" applyFill="1" applyBorder="1" applyAlignment="1" applyProtection="1">
      <alignment horizontal="center" vertical="center"/>
    </xf>
    <xf numFmtId="164" fontId="30" fillId="14" borderId="8" xfId="0" applyNumberFormat="1" applyFont="1" applyFill="1" applyBorder="1" applyAlignment="1" applyProtection="1">
      <alignment horizontal="center" vertical="center"/>
    </xf>
    <xf numFmtId="164" fontId="30" fillId="14" borderId="46" xfId="0" applyNumberFormat="1" applyFont="1" applyFill="1" applyBorder="1" applyAlignment="1" applyProtection="1">
      <alignment horizontal="center" vertical="center"/>
    </xf>
    <xf numFmtId="164" fontId="30" fillId="14" borderId="42" xfId="0" applyNumberFormat="1" applyFont="1" applyFill="1" applyBorder="1" applyAlignment="1" applyProtection="1">
      <alignment horizontal="center" vertical="center"/>
    </xf>
    <xf numFmtId="0" fontId="17" fillId="5" borderId="2" xfId="0" applyFont="1" applyFill="1" applyBorder="1" applyAlignment="1" applyProtection="1">
      <alignment horizontal="center" vertical="center"/>
      <protection locked="0"/>
    </xf>
    <xf numFmtId="0" fontId="17" fillId="5" borderId="27" xfId="0" applyFont="1" applyFill="1" applyBorder="1" applyAlignment="1" applyProtection="1">
      <alignment horizontal="center" vertical="center"/>
      <protection locked="0"/>
    </xf>
    <xf numFmtId="0" fontId="18" fillId="7" borderId="40" xfId="0" applyFont="1" applyFill="1" applyBorder="1" applyAlignment="1" applyProtection="1">
      <alignment horizontal="center" vertical="center" wrapText="1"/>
    </xf>
    <xf numFmtId="0" fontId="18" fillId="7" borderId="33" xfId="0" applyFont="1" applyFill="1" applyBorder="1" applyAlignment="1" applyProtection="1">
      <alignment horizontal="center" vertical="center" wrapText="1"/>
    </xf>
    <xf numFmtId="0" fontId="18" fillId="7" borderId="41" xfId="0" applyFont="1" applyFill="1" applyBorder="1" applyAlignment="1" applyProtection="1">
      <alignment horizontal="center" vertical="center" wrapText="1"/>
    </xf>
    <xf numFmtId="166" fontId="17" fillId="7" borderId="2" xfId="0" applyNumberFormat="1" applyFont="1" applyFill="1" applyBorder="1" applyAlignment="1" applyProtection="1">
      <alignment horizontal="center" vertical="center"/>
    </xf>
    <xf numFmtId="166" fontId="17" fillId="7" borderId="1" xfId="0" applyNumberFormat="1" applyFont="1" applyFill="1" applyBorder="1" applyAlignment="1" applyProtection="1">
      <alignment horizontal="center" vertical="center"/>
    </xf>
    <xf numFmtId="166" fontId="17" fillId="7" borderId="27" xfId="0" applyNumberFormat="1" applyFont="1" applyFill="1" applyBorder="1" applyAlignment="1" applyProtection="1">
      <alignment horizontal="center" vertical="center"/>
    </xf>
    <xf numFmtId="166" fontId="17" fillId="7" borderId="55" xfId="0" applyNumberFormat="1" applyFont="1" applyFill="1" applyBorder="1" applyAlignment="1" applyProtection="1">
      <alignment horizontal="center" vertical="center"/>
    </xf>
    <xf numFmtId="166" fontId="17" fillId="7" borderId="47" xfId="0" applyNumberFormat="1" applyFont="1" applyFill="1" applyBorder="1" applyAlignment="1" applyProtection="1">
      <alignment horizontal="center" vertical="center"/>
    </xf>
    <xf numFmtId="166" fontId="17" fillId="7" borderId="34" xfId="0" applyNumberFormat="1" applyFont="1" applyFill="1" applyBorder="1" applyAlignment="1" applyProtection="1">
      <alignment horizontal="center" vertical="center"/>
    </xf>
    <xf numFmtId="0" fontId="31" fillId="5" borderId="1" xfId="0" applyFont="1" applyFill="1" applyBorder="1" applyAlignment="1" applyProtection="1">
      <alignment horizontal="left" vertical="center"/>
      <protection locked="0"/>
    </xf>
    <xf numFmtId="0" fontId="31" fillId="5" borderId="5" xfId="0" applyFont="1" applyFill="1" applyBorder="1" applyAlignment="1" applyProtection="1">
      <alignment horizontal="left" vertical="center"/>
      <protection locked="0"/>
    </xf>
    <xf numFmtId="0" fontId="16" fillId="14" borderId="57" xfId="0" applyFont="1" applyFill="1" applyBorder="1" applyAlignment="1" applyProtection="1">
      <alignment horizontal="center" vertical="center"/>
    </xf>
    <xf numFmtId="0" fontId="16" fillId="14" borderId="63" xfId="0" applyFont="1" applyFill="1" applyBorder="1" applyAlignment="1" applyProtection="1">
      <alignment horizontal="center" vertical="center"/>
    </xf>
    <xf numFmtId="0" fontId="16" fillId="14" borderId="64" xfId="0" applyFont="1" applyFill="1" applyBorder="1" applyAlignment="1" applyProtection="1">
      <alignment horizontal="center" vertical="center"/>
    </xf>
    <xf numFmtId="0" fontId="15" fillId="7" borderId="1" xfId="0" applyFont="1" applyFill="1" applyBorder="1" applyAlignment="1" applyProtection="1">
      <alignment horizontal="left" vertical="center"/>
    </xf>
    <xf numFmtId="0" fontId="15" fillId="7" borderId="5" xfId="0" applyFont="1" applyFill="1" applyBorder="1" applyAlignment="1" applyProtection="1">
      <alignment horizontal="left" vertical="center"/>
    </xf>
    <xf numFmtId="0" fontId="40" fillId="7" borderId="23" xfId="0" applyFont="1" applyFill="1" applyBorder="1" applyAlignment="1" applyProtection="1">
      <alignment horizontal="center" vertical="center"/>
    </xf>
    <xf numFmtId="0" fontId="40" fillId="7" borderId="0" xfId="0" applyFont="1" applyFill="1" applyBorder="1" applyAlignment="1" applyProtection="1">
      <alignment horizontal="center" vertical="center"/>
    </xf>
    <xf numFmtId="0" fontId="40" fillId="7" borderId="26" xfId="0" applyFont="1" applyFill="1" applyBorder="1" applyAlignment="1" applyProtection="1">
      <alignment horizontal="center" vertical="center"/>
    </xf>
    <xf numFmtId="0" fontId="31" fillId="5" borderId="27" xfId="0" applyFont="1" applyFill="1" applyBorder="1" applyAlignment="1" applyProtection="1">
      <alignment horizontal="left" vertical="center"/>
      <protection locked="0"/>
    </xf>
    <xf numFmtId="0" fontId="31" fillId="5" borderId="16" xfId="0" applyFont="1" applyFill="1" applyBorder="1" applyAlignment="1" applyProtection="1">
      <alignment horizontal="left" vertical="center"/>
      <protection locked="0"/>
    </xf>
    <xf numFmtId="0" fontId="20" fillId="0" borderId="15" xfId="0" applyFont="1" applyFill="1" applyBorder="1" applyAlignment="1" applyProtection="1">
      <alignment horizontal="left" vertical="center"/>
    </xf>
    <xf numFmtId="0" fontId="20" fillId="0" borderId="27" xfId="0" applyFont="1" applyFill="1" applyBorder="1" applyAlignment="1" applyProtection="1">
      <alignment horizontal="left" vertical="center"/>
    </xf>
    <xf numFmtId="0" fontId="17" fillId="4" borderId="2" xfId="0" applyNumberFormat="1" applyFont="1" applyFill="1" applyBorder="1" applyAlignment="1" applyProtection="1">
      <alignment horizontal="center" vertical="center"/>
    </xf>
    <xf numFmtId="0" fontId="17" fillId="4" borderId="14" xfId="0" applyNumberFormat="1" applyFont="1" applyFill="1" applyBorder="1" applyAlignment="1" applyProtection="1">
      <alignment horizontal="center" vertical="center"/>
    </xf>
    <xf numFmtId="0" fontId="17" fillId="4" borderId="1" xfId="0" applyNumberFormat="1" applyFont="1" applyFill="1" applyBorder="1" applyAlignment="1" applyProtection="1">
      <alignment horizontal="center" vertical="center"/>
    </xf>
    <xf numFmtId="0" fontId="17" fillId="4" borderId="5" xfId="0" applyNumberFormat="1" applyFont="1" applyFill="1" applyBorder="1" applyAlignment="1" applyProtection="1">
      <alignment horizontal="center" vertical="center"/>
    </xf>
    <xf numFmtId="0" fontId="17" fillId="4" borderId="27" xfId="0" applyFont="1" applyFill="1" applyBorder="1" applyAlignment="1" applyProtection="1">
      <alignment horizontal="center" vertical="center"/>
    </xf>
    <xf numFmtId="0" fontId="17" fillId="4" borderId="16" xfId="0" applyFont="1" applyFill="1" applyBorder="1" applyAlignment="1" applyProtection="1">
      <alignment horizontal="center" vertical="center"/>
    </xf>
    <xf numFmtId="0" fontId="20" fillId="0" borderId="13" xfId="0" applyFont="1" applyFill="1" applyBorder="1" applyAlignment="1" applyProtection="1">
      <alignment vertical="center"/>
    </xf>
    <xf numFmtId="0" fontId="20" fillId="0" borderId="2" xfId="0" applyFont="1" applyFill="1" applyBorder="1" applyAlignment="1" applyProtection="1">
      <alignment vertical="center"/>
    </xf>
    <xf numFmtId="167" fontId="17" fillId="4" borderId="53" xfId="0" applyNumberFormat="1" applyFont="1" applyFill="1" applyBorder="1" applyAlignment="1" applyProtection="1">
      <alignment horizontal="center" vertical="center"/>
    </xf>
    <xf numFmtId="167" fontId="17" fillId="4" borderId="67" xfId="0" applyNumberFormat="1" applyFont="1" applyFill="1" applyBorder="1" applyAlignment="1" applyProtection="1">
      <alignment horizontal="center" vertical="center"/>
    </xf>
    <xf numFmtId="0" fontId="20" fillId="0" borderId="53" xfId="0"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20" fillId="0" borderId="67" xfId="0" applyFont="1" applyFill="1" applyBorder="1" applyAlignment="1" applyProtection="1">
      <alignment horizontal="center" vertical="center"/>
    </xf>
    <xf numFmtId="0" fontId="20" fillId="0" borderId="7" xfId="0" applyFont="1" applyFill="1" applyBorder="1" applyAlignment="1" applyProtection="1">
      <alignment vertical="center"/>
    </xf>
    <xf numFmtId="0" fontId="20" fillId="0" borderId="1" xfId="0" applyFont="1" applyFill="1" applyBorder="1" applyAlignment="1" applyProtection="1">
      <alignment vertical="center"/>
    </xf>
    <xf numFmtId="0" fontId="20" fillId="0" borderId="13" xfId="0" applyFont="1" applyFill="1" applyBorder="1" applyAlignment="1" applyProtection="1">
      <alignment horizontal="left" vertical="center"/>
    </xf>
    <xf numFmtId="0" fontId="20" fillId="0" borderId="2" xfId="0" applyFont="1" applyFill="1" applyBorder="1" applyAlignment="1" applyProtection="1">
      <alignment horizontal="left" vertical="center"/>
    </xf>
    <xf numFmtId="0" fontId="20" fillId="0" borderId="7" xfId="0" applyFont="1" applyFill="1" applyBorder="1" applyAlignment="1" applyProtection="1">
      <alignment horizontal="left" vertical="center"/>
    </xf>
    <xf numFmtId="0" fontId="20" fillId="0" borderId="1" xfId="0" applyFont="1" applyFill="1" applyBorder="1" applyAlignment="1" applyProtection="1">
      <alignment horizontal="left" vertical="center"/>
    </xf>
    <xf numFmtId="0" fontId="17" fillId="4" borderId="27" xfId="0" applyNumberFormat="1" applyFont="1" applyFill="1" applyBorder="1" applyAlignment="1" applyProtection="1">
      <alignment horizontal="center" vertical="center"/>
    </xf>
    <xf numFmtId="0" fontId="17" fillId="4" borderId="16" xfId="0" applyNumberFormat="1" applyFont="1" applyFill="1" applyBorder="1" applyAlignment="1" applyProtection="1">
      <alignment horizontal="center" vertical="center"/>
    </xf>
    <xf numFmtId="0" fontId="39" fillId="12" borderId="55" xfId="0" applyFont="1" applyFill="1" applyBorder="1" applyAlignment="1" applyProtection="1">
      <alignment horizontal="center" vertical="center"/>
    </xf>
    <xf numFmtId="0" fontId="39" fillId="12" borderId="47" xfId="0" applyFont="1" applyFill="1" applyBorder="1" applyAlignment="1" applyProtection="1">
      <alignment horizontal="center" vertical="center"/>
    </xf>
    <xf numFmtId="0" fontId="39" fillId="12" borderId="34" xfId="0" applyFont="1" applyFill="1" applyBorder="1" applyAlignment="1" applyProtection="1">
      <alignment horizontal="center" vertical="center"/>
    </xf>
    <xf numFmtId="0" fontId="28" fillId="0" borderId="0" xfId="0" applyFont="1" applyBorder="1" applyAlignment="1" applyProtection="1">
      <alignment horizontal="center" vertical="center"/>
    </xf>
    <xf numFmtId="167" fontId="17" fillId="4" borderId="1" xfId="0" applyNumberFormat="1" applyFont="1" applyFill="1" applyBorder="1" applyAlignment="1" applyProtection="1">
      <alignment horizontal="center" vertical="center"/>
    </xf>
    <xf numFmtId="167" fontId="17" fillId="4" borderId="5" xfId="0" applyNumberFormat="1" applyFont="1" applyFill="1" applyBorder="1" applyAlignment="1" applyProtection="1">
      <alignment horizontal="center" vertical="center"/>
    </xf>
    <xf numFmtId="0" fontId="30" fillId="6" borderId="23" xfId="0" applyFont="1" applyFill="1" applyBorder="1" applyAlignment="1" applyProtection="1">
      <alignment horizontal="center" vertical="center"/>
    </xf>
    <xf numFmtId="0" fontId="30" fillId="6" borderId="0" xfId="0" applyFont="1" applyFill="1" applyBorder="1" applyAlignment="1" applyProtection="1">
      <alignment horizontal="center" vertical="center"/>
    </xf>
    <xf numFmtId="0" fontId="20" fillId="0" borderId="10" xfId="0" applyFont="1" applyBorder="1" applyAlignment="1" applyProtection="1">
      <alignment horizontal="left" vertical="center"/>
    </xf>
    <xf numFmtId="0" fontId="20" fillId="0" borderId="35" xfId="0" applyFont="1" applyBorder="1" applyAlignment="1" applyProtection="1">
      <alignment horizontal="left" vertical="center"/>
    </xf>
    <xf numFmtId="1" fontId="17" fillId="4" borderId="27" xfId="0" applyNumberFormat="1" applyFont="1" applyFill="1" applyBorder="1" applyAlignment="1" applyProtection="1">
      <alignment horizontal="center" vertical="center"/>
    </xf>
    <xf numFmtId="1" fontId="17" fillId="4" borderId="16" xfId="0" applyNumberFormat="1" applyFont="1" applyFill="1" applyBorder="1" applyAlignment="1" applyProtection="1">
      <alignment horizontal="center" vertical="center"/>
    </xf>
    <xf numFmtId="0" fontId="17" fillId="4" borderId="8" xfId="0" applyFont="1" applyFill="1" applyBorder="1" applyAlignment="1" applyProtection="1">
      <alignment horizontal="center" vertical="center"/>
    </xf>
    <xf numFmtId="0" fontId="17" fillId="4" borderId="46" xfId="0" applyFont="1" applyFill="1" applyBorder="1" applyAlignment="1" applyProtection="1">
      <alignment horizontal="center" vertical="center"/>
    </xf>
    <xf numFmtId="0" fontId="17" fillId="4" borderId="42" xfId="0" applyFont="1" applyFill="1" applyBorder="1" applyAlignment="1" applyProtection="1">
      <alignment horizontal="center" vertical="center"/>
    </xf>
    <xf numFmtId="0" fontId="30" fillId="6" borderId="1" xfId="0" applyFont="1" applyFill="1" applyBorder="1" applyAlignment="1" applyProtection="1">
      <alignment horizontal="center" vertical="center"/>
    </xf>
    <xf numFmtId="0" fontId="20" fillId="0" borderId="15" xfId="0" applyFont="1" applyFill="1" applyBorder="1" applyAlignment="1" applyProtection="1">
      <alignment vertical="center"/>
    </xf>
    <xf numFmtId="0" fontId="20" fillId="0" borderId="27" xfId="0" applyFont="1" applyFill="1" applyBorder="1" applyAlignment="1" applyProtection="1">
      <alignment vertical="center"/>
    </xf>
    <xf numFmtId="0" fontId="41" fillId="6" borderId="69" xfId="0" applyFont="1" applyFill="1" applyBorder="1" applyAlignment="1" applyProtection="1">
      <alignment horizontal="center" vertical="center"/>
    </xf>
    <xf numFmtId="0" fontId="41" fillId="6" borderId="32" xfId="0" applyFont="1" applyFill="1" applyBorder="1" applyAlignment="1" applyProtection="1">
      <alignment horizontal="center" vertical="center"/>
    </xf>
    <xf numFmtId="0" fontId="17" fillId="4" borderId="53" xfId="0" applyFont="1" applyFill="1" applyBorder="1" applyAlignment="1" applyProtection="1">
      <alignment horizontal="center" vertical="center"/>
    </xf>
    <xf numFmtId="0" fontId="17" fillId="4" borderId="33" xfId="0" applyFont="1" applyFill="1" applyBorder="1" applyAlignment="1" applyProtection="1">
      <alignment horizontal="center" vertical="center"/>
    </xf>
    <xf numFmtId="0" fontId="17" fillId="4" borderId="67" xfId="0" applyFont="1" applyFill="1" applyBorder="1" applyAlignment="1" applyProtection="1">
      <alignment horizontal="center" vertical="center"/>
    </xf>
    <xf numFmtId="0" fontId="18" fillId="0" borderId="55"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34" xfId="0" applyFont="1" applyBorder="1" applyAlignment="1" applyProtection="1">
      <alignment horizontal="center" vertical="center"/>
    </xf>
    <xf numFmtId="0" fontId="17" fillId="5" borderId="1" xfId="1054" applyFont="1" applyFill="1" applyBorder="1" applyAlignment="1" applyProtection="1">
      <alignment horizontal="center" vertical="center"/>
      <protection locked="0"/>
    </xf>
    <xf numFmtId="0" fontId="30" fillId="6" borderId="57" xfId="0" applyFont="1" applyFill="1" applyBorder="1" applyAlignment="1" applyProtection="1">
      <alignment horizontal="center" vertical="center"/>
    </xf>
    <xf numFmtId="0" fontId="30" fillId="6" borderId="63" xfId="0" applyFont="1" applyFill="1" applyBorder="1" applyAlignment="1" applyProtection="1">
      <alignment horizontal="center" vertical="center"/>
    </xf>
    <xf numFmtId="0" fontId="30" fillId="6" borderId="64" xfId="0" applyFont="1" applyFill="1" applyBorder="1" applyAlignment="1" applyProtection="1">
      <alignment horizontal="center" vertical="center"/>
    </xf>
    <xf numFmtId="0" fontId="17" fillId="5" borderId="55" xfId="1054" applyFont="1" applyFill="1" applyBorder="1" applyAlignment="1" applyProtection="1">
      <alignment horizontal="center" vertical="center"/>
      <protection locked="0"/>
    </xf>
    <xf numFmtId="0" fontId="17" fillId="5" borderId="34" xfId="1054" applyFont="1" applyFill="1" applyBorder="1" applyAlignment="1" applyProtection="1">
      <alignment horizontal="center" vertical="center"/>
      <protection locked="0"/>
    </xf>
    <xf numFmtId="0" fontId="17" fillId="5" borderId="55" xfId="0" applyFont="1" applyFill="1" applyBorder="1" applyAlignment="1" applyProtection="1">
      <alignment horizontal="left" vertical="center"/>
      <protection locked="0"/>
    </xf>
    <xf numFmtId="0" fontId="0" fillId="0" borderId="36" xfId="0" applyBorder="1" applyProtection="1">
      <protection locked="0"/>
    </xf>
    <xf numFmtId="0" fontId="1" fillId="0" borderId="7" xfId="0" applyFont="1" applyBorder="1" applyAlignment="1">
      <alignment horizontal="center" vertical="center" textRotation="90"/>
    </xf>
    <xf numFmtId="0" fontId="1" fillId="0" borderId="15" xfId="0" applyFont="1" applyBorder="1" applyAlignment="1">
      <alignment horizontal="center" vertical="center" textRotation="90"/>
    </xf>
    <xf numFmtId="0" fontId="17" fillId="5" borderId="70" xfId="0" applyFont="1" applyFill="1" applyBorder="1" applyAlignment="1" applyProtection="1">
      <alignment horizontal="left" vertical="center"/>
      <protection locked="0"/>
    </xf>
    <xf numFmtId="0" fontId="0" fillId="0" borderId="37" xfId="0" applyBorder="1" applyProtection="1">
      <protection locked="0"/>
    </xf>
    <xf numFmtId="0" fontId="20" fillId="0" borderId="62" xfId="0" applyFont="1" applyFill="1" applyBorder="1" applyAlignment="1" applyProtection="1">
      <alignment horizontal="left" vertical="center"/>
    </xf>
    <xf numFmtId="0" fontId="20" fillId="0" borderId="53" xfId="0" applyFont="1" applyFill="1" applyBorder="1" applyAlignment="1" applyProtection="1">
      <alignment horizontal="left" vertical="center"/>
    </xf>
    <xf numFmtId="0" fontId="20" fillId="0" borderId="41" xfId="0" applyFont="1" applyFill="1" applyBorder="1" applyAlignment="1" applyProtection="1">
      <alignment horizontal="left" vertical="center"/>
    </xf>
    <xf numFmtId="0" fontId="20" fillId="0" borderId="55" xfId="0" applyFont="1" applyFill="1" applyBorder="1" applyAlignment="1" applyProtection="1">
      <alignment horizontal="left" vertical="center"/>
    </xf>
    <xf numFmtId="0" fontId="17" fillId="4" borderId="40" xfId="0" applyFont="1" applyFill="1" applyBorder="1" applyAlignment="1" applyProtection="1">
      <alignment horizontal="center" vertical="center"/>
    </xf>
    <xf numFmtId="0" fontId="10" fillId="4" borderId="53" xfId="0" applyFont="1" applyFill="1" applyBorder="1" applyAlignment="1" applyProtection="1">
      <alignment horizontal="center" vertical="center"/>
    </xf>
    <xf numFmtId="0" fontId="10" fillId="4" borderId="33" xfId="0" applyFont="1" applyFill="1" applyBorder="1" applyAlignment="1" applyProtection="1">
      <alignment horizontal="center" vertical="center"/>
    </xf>
    <xf numFmtId="0" fontId="10" fillId="4" borderId="67" xfId="0" applyFont="1" applyFill="1" applyBorder="1" applyAlignment="1" applyProtection="1">
      <alignment horizontal="center" vertical="center"/>
    </xf>
    <xf numFmtId="0" fontId="20" fillId="0" borderId="70" xfId="0" applyFont="1" applyFill="1" applyBorder="1" applyAlignment="1" applyProtection="1">
      <alignment horizontal="left" vertical="center"/>
    </xf>
    <xf numFmtId="0" fontId="1" fillId="0" borderId="0" xfId="0" applyFont="1" applyAlignment="1" applyProtection="1">
      <alignment horizontal="left" vertical="center" wrapText="1"/>
      <protection hidden="1"/>
    </xf>
    <xf numFmtId="0" fontId="0" fillId="0" borderId="0" xfId="0" applyAlignment="1" applyProtection="1">
      <alignment horizontal="left" vertical="center" wrapText="1"/>
      <protection hidden="1"/>
    </xf>
    <xf numFmtId="0" fontId="18" fillId="0" borderId="10" xfId="0" applyFont="1" applyFill="1" applyBorder="1" applyAlignment="1" applyProtection="1">
      <alignment horizontal="center" vertical="center"/>
      <protection hidden="1"/>
    </xf>
    <xf numFmtId="0" fontId="18" fillId="0" borderId="58" xfId="0" applyFont="1" applyFill="1" applyBorder="1" applyAlignment="1" applyProtection="1">
      <alignment horizontal="center" vertical="center"/>
      <protection hidden="1"/>
    </xf>
    <xf numFmtId="0" fontId="17" fillId="0" borderId="53" xfId="0" applyFont="1" applyFill="1" applyBorder="1" applyAlignment="1" applyProtection="1">
      <alignment horizontal="left" vertical="center"/>
      <protection hidden="1"/>
    </xf>
    <xf numFmtId="0" fontId="17" fillId="0" borderId="33" xfId="0" applyFont="1" applyFill="1" applyBorder="1" applyAlignment="1" applyProtection="1">
      <alignment horizontal="left" vertical="center"/>
      <protection hidden="1"/>
    </xf>
    <xf numFmtId="0" fontId="17" fillId="4" borderId="53" xfId="0" applyFont="1" applyFill="1" applyBorder="1" applyAlignment="1" applyProtection="1">
      <alignment horizontal="center" vertical="center"/>
      <protection hidden="1"/>
    </xf>
    <xf numFmtId="0" fontId="17" fillId="4" borderId="67" xfId="0" applyFont="1" applyFill="1" applyBorder="1" applyAlignment="1" applyProtection="1">
      <alignment horizontal="center" vertical="center"/>
      <protection hidden="1"/>
    </xf>
    <xf numFmtId="0" fontId="17" fillId="0" borderId="7" xfId="0" applyFont="1" applyFill="1" applyBorder="1" applyAlignment="1" applyProtection="1">
      <alignment horizontal="left" vertical="center"/>
      <protection hidden="1"/>
    </xf>
    <xf numFmtId="0" fontId="17" fillId="0" borderId="1" xfId="0" applyFont="1" applyFill="1" applyBorder="1" applyAlignment="1" applyProtection="1">
      <alignment horizontal="left" vertical="center"/>
      <protection hidden="1"/>
    </xf>
    <xf numFmtId="0" fontId="17" fillId="4" borderId="1" xfId="0" applyNumberFormat="1" applyFont="1" applyFill="1" applyBorder="1" applyAlignment="1" applyProtection="1">
      <alignment horizontal="center" vertical="center"/>
      <protection hidden="1"/>
    </xf>
    <xf numFmtId="0" fontId="17" fillId="4" borderId="5" xfId="0" applyNumberFormat="1" applyFont="1" applyFill="1" applyBorder="1" applyAlignment="1" applyProtection="1">
      <alignment horizontal="center" vertical="center"/>
      <protection hidden="1"/>
    </xf>
    <xf numFmtId="0" fontId="10" fillId="4" borderId="53" xfId="0" applyFont="1" applyFill="1" applyBorder="1" applyAlignment="1" applyProtection="1">
      <alignment horizontal="center" vertical="center"/>
      <protection hidden="1"/>
    </xf>
    <xf numFmtId="0" fontId="10" fillId="4" borderId="33" xfId="0" applyFont="1" applyFill="1" applyBorder="1" applyAlignment="1" applyProtection="1">
      <alignment horizontal="center" vertical="center"/>
      <protection hidden="1"/>
    </xf>
    <xf numFmtId="0" fontId="10" fillId="4" borderId="67" xfId="0" applyFont="1" applyFill="1" applyBorder="1" applyAlignment="1" applyProtection="1">
      <alignment horizontal="center" vertical="center"/>
      <protection hidden="1"/>
    </xf>
    <xf numFmtId="0" fontId="17" fillId="0" borderId="15" xfId="0" applyFont="1" applyFill="1" applyBorder="1" applyAlignment="1" applyProtection="1">
      <alignment horizontal="left" vertical="center"/>
      <protection hidden="1"/>
    </xf>
    <xf numFmtId="0" fontId="17" fillId="0" borderId="27" xfId="0" applyFont="1" applyFill="1" applyBorder="1" applyAlignment="1" applyProtection="1">
      <alignment horizontal="left" vertical="center"/>
      <protection hidden="1"/>
    </xf>
    <xf numFmtId="0" fontId="17" fillId="4" borderId="27" xfId="0" applyNumberFormat="1" applyFont="1" applyFill="1" applyBorder="1" applyAlignment="1" applyProtection="1">
      <alignment horizontal="center" vertical="center"/>
      <protection hidden="1"/>
    </xf>
    <xf numFmtId="0" fontId="17" fillId="4" borderId="16" xfId="0" applyNumberFormat="1" applyFont="1" applyFill="1" applyBorder="1" applyAlignment="1" applyProtection="1">
      <alignment horizontal="center" vertical="center"/>
      <protection hidden="1"/>
    </xf>
    <xf numFmtId="0" fontId="18" fillId="0" borderId="39" xfId="0" applyFont="1" applyFill="1" applyBorder="1" applyAlignment="1" applyProtection="1">
      <alignment horizontal="left" vertical="center"/>
      <protection hidden="1"/>
    </xf>
    <xf numFmtId="0" fontId="18" fillId="0" borderId="47" xfId="0" applyFont="1" applyFill="1" applyBorder="1" applyAlignment="1" applyProtection="1">
      <alignment horizontal="left" vertical="center"/>
      <protection hidden="1"/>
    </xf>
    <xf numFmtId="0" fontId="17" fillId="0" borderId="13" xfId="0" applyFont="1" applyFill="1" applyBorder="1" applyAlignment="1" applyProtection="1">
      <alignment horizontal="left" vertical="center"/>
      <protection hidden="1"/>
    </xf>
    <xf numFmtId="0" fontId="17" fillId="0" borderId="2" xfId="0" applyFont="1" applyFill="1" applyBorder="1" applyAlignment="1" applyProtection="1">
      <alignment horizontal="left" vertical="center"/>
      <protection hidden="1"/>
    </xf>
    <xf numFmtId="0" fontId="17" fillId="4" borderId="2" xfId="0" applyNumberFormat="1" applyFont="1" applyFill="1" applyBorder="1" applyAlignment="1" applyProtection="1">
      <alignment horizontal="center" vertical="center"/>
      <protection hidden="1"/>
    </xf>
    <xf numFmtId="0" fontId="17" fillId="4" borderId="14" xfId="0" applyNumberFormat="1" applyFont="1" applyFill="1" applyBorder="1" applyAlignment="1" applyProtection="1">
      <alignment horizontal="center" vertical="center"/>
      <protection hidden="1"/>
    </xf>
    <xf numFmtId="0" fontId="10" fillId="4" borderId="11" xfId="0" applyFont="1" applyFill="1" applyBorder="1" applyAlignment="1" applyProtection="1">
      <alignment horizontal="center" vertical="center" wrapText="1"/>
      <protection hidden="1"/>
    </xf>
    <xf numFmtId="0" fontId="10" fillId="4" borderId="30" xfId="0" applyFont="1" applyFill="1" applyBorder="1" applyAlignment="1" applyProtection="1">
      <alignment horizontal="center" vertical="center" wrapText="1"/>
      <protection hidden="1"/>
    </xf>
    <xf numFmtId="0" fontId="10" fillId="9" borderId="71" xfId="0" applyFont="1" applyFill="1" applyBorder="1" applyAlignment="1" applyProtection="1">
      <alignment horizontal="center"/>
      <protection hidden="1"/>
    </xf>
  </cellXfs>
  <cellStyles count="1056">
    <cellStyle name="20% - Accent3" xfId="1" builtinId="38"/>
    <cellStyle name="20% - Accent3 10" xfId="2"/>
    <cellStyle name="20% - Accent3 10 2" xfId="3"/>
    <cellStyle name="20% - Accent3 10 2 2" xfId="4"/>
    <cellStyle name="20% - Accent3 10 2 2 2" xfId="5"/>
    <cellStyle name="20% - Accent3 10 2 3" xfId="6"/>
    <cellStyle name="20% - Accent3 10 3" xfId="7"/>
    <cellStyle name="20% - Accent3 10 3 2" xfId="8"/>
    <cellStyle name="20% - Accent3 10 4" xfId="9"/>
    <cellStyle name="20% - Accent3 10 4 2" xfId="10"/>
    <cellStyle name="20% - Accent3 10 5" xfId="11"/>
    <cellStyle name="20% - Accent3 11" xfId="12"/>
    <cellStyle name="20% - Accent3 11 2" xfId="13"/>
    <cellStyle name="20% - Accent3 11 2 2" xfId="14"/>
    <cellStyle name="20% - Accent3 11 2 2 2" xfId="15"/>
    <cellStyle name="20% - Accent3 11 2 3" xfId="16"/>
    <cellStyle name="20% - Accent3 11 3" xfId="17"/>
    <cellStyle name="20% - Accent3 11 3 2" xfId="18"/>
    <cellStyle name="20% - Accent3 11 4" xfId="19"/>
    <cellStyle name="20% - Accent3 11 4 2" xfId="20"/>
    <cellStyle name="20% - Accent3 11 5" xfId="21"/>
    <cellStyle name="20% - Accent3 12" xfId="22"/>
    <cellStyle name="20% - Accent3 12 2" xfId="23"/>
    <cellStyle name="20% - Accent3 12 2 2" xfId="24"/>
    <cellStyle name="20% - Accent3 12 3" xfId="25"/>
    <cellStyle name="20% - Accent3 13" xfId="26"/>
    <cellStyle name="20% - Accent3 13 2" xfId="27"/>
    <cellStyle name="20% - Accent3 14" xfId="28"/>
    <cellStyle name="20% - Accent3 14 2" xfId="29"/>
    <cellStyle name="20% - Accent3 15" xfId="30"/>
    <cellStyle name="20% - Accent3 2" xfId="31"/>
    <cellStyle name="20% - Accent3 2 10" xfId="32"/>
    <cellStyle name="20% - Accent3 2 10 2" xfId="33"/>
    <cellStyle name="20% - Accent3 2 10 2 2" xfId="34"/>
    <cellStyle name="20% - Accent3 2 10 3" xfId="35"/>
    <cellStyle name="20% - Accent3 2 11" xfId="36"/>
    <cellStyle name="20% - Accent3 2 11 2" xfId="37"/>
    <cellStyle name="20% - Accent3 2 12" xfId="38"/>
    <cellStyle name="20% - Accent3 2 12 2" xfId="39"/>
    <cellStyle name="20% - Accent3 2 13" xfId="40"/>
    <cellStyle name="20% - Accent3 2 2" xfId="41"/>
    <cellStyle name="20% - Accent3 2 2 2" xfId="42"/>
    <cellStyle name="20% - Accent3 2 2 2 2" xfId="43"/>
    <cellStyle name="20% - Accent3 2 2 2 2 2" xfId="44"/>
    <cellStyle name="20% - Accent3 2 2 2 2 2 2" xfId="45"/>
    <cellStyle name="20% - Accent3 2 2 2 2 2 2 2" xfId="46"/>
    <cellStyle name="20% - Accent3 2 2 2 2 2 3" xfId="47"/>
    <cellStyle name="20% - Accent3 2 2 2 2 3" xfId="48"/>
    <cellStyle name="20% - Accent3 2 2 2 2 3 2" xfId="49"/>
    <cellStyle name="20% - Accent3 2 2 2 2 4" xfId="50"/>
    <cellStyle name="20% - Accent3 2 2 2 2 4 2" xfId="51"/>
    <cellStyle name="20% - Accent3 2 2 2 2 5" xfId="52"/>
    <cellStyle name="20% - Accent3 2 2 2 3" xfId="53"/>
    <cellStyle name="20% - Accent3 2 2 2 3 2" xfId="54"/>
    <cellStyle name="20% - Accent3 2 2 2 3 2 2" xfId="55"/>
    <cellStyle name="20% - Accent3 2 2 2 3 2 2 2" xfId="56"/>
    <cellStyle name="20% - Accent3 2 2 2 3 2 3" xfId="57"/>
    <cellStyle name="20% - Accent3 2 2 2 3 3" xfId="58"/>
    <cellStyle name="20% - Accent3 2 2 2 3 3 2" xfId="59"/>
    <cellStyle name="20% - Accent3 2 2 2 3 4" xfId="60"/>
    <cellStyle name="20% - Accent3 2 2 2 3 4 2" xfId="61"/>
    <cellStyle name="20% - Accent3 2 2 2 3 5" xfId="62"/>
    <cellStyle name="20% - Accent3 2 2 2 4" xfId="63"/>
    <cellStyle name="20% - Accent3 2 2 2 4 2" xfId="64"/>
    <cellStyle name="20% - Accent3 2 2 2 4 2 2" xfId="65"/>
    <cellStyle name="20% - Accent3 2 2 2 4 3" xfId="66"/>
    <cellStyle name="20% - Accent3 2 2 2 5" xfId="67"/>
    <cellStyle name="20% - Accent3 2 2 2 5 2" xfId="68"/>
    <cellStyle name="20% - Accent3 2 2 2 6" xfId="69"/>
    <cellStyle name="20% - Accent3 2 2 2 6 2" xfId="70"/>
    <cellStyle name="20% - Accent3 2 2 2 7" xfId="71"/>
    <cellStyle name="20% - Accent3 2 2 3" xfId="72"/>
    <cellStyle name="20% - Accent3 2 2 3 2" xfId="73"/>
    <cellStyle name="20% - Accent3 2 2 3 2 2" xfId="74"/>
    <cellStyle name="20% - Accent3 2 2 3 2 2 2" xfId="75"/>
    <cellStyle name="20% - Accent3 2 2 3 2 2 2 2" xfId="76"/>
    <cellStyle name="20% - Accent3 2 2 3 2 2 3" xfId="77"/>
    <cellStyle name="20% - Accent3 2 2 3 2 3" xfId="78"/>
    <cellStyle name="20% - Accent3 2 2 3 2 3 2" xfId="79"/>
    <cellStyle name="20% - Accent3 2 2 3 2 4" xfId="80"/>
    <cellStyle name="20% - Accent3 2 2 3 2 4 2" xfId="81"/>
    <cellStyle name="20% - Accent3 2 2 3 2 5" xfId="82"/>
    <cellStyle name="20% - Accent3 2 2 3 3" xfId="83"/>
    <cellStyle name="20% - Accent3 2 2 3 3 2" xfId="84"/>
    <cellStyle name="20% - Accent3 2 2 3 3 2 2" xfId="85"/>
    <cellStyle name="20% - Accent3 2 2 3 3 2 2 2" xfId="86"/>
    <cellStyle name="20% - Accent3 2 2 3 3 2 3" xfId="87"/>
    <cellStyle name="20% - Accent3 2 2 3 3 3" xfId="88"/>
    <cellStyle name="20% - Accent3 2 2 3 3 3 2" xfId="89"/>
    <cellStyle name="20% - Accent3 2 2 3 3 4" xfId="90"/>
    <cellStyle name="20% - Accent3 2 2 3 3 4 2" xfId="91"/>
    <cellStyle name="20% - Accent3 2 2 3 3 5" xfId="92"/>
    <cellStyle name="20% - Accent3 2 2 3 4" xfId="93"/>
    <cellStyle name="20% - Accent3 2 2 3 4 2" xfId="94"/>
    <cellStyle name="20% - Accent3 2 2 3 4 2 2" xfId="95"/>
    <cellStyle name="20% - Accent3 2 2 3 4 3" xfId="96"/>
    <cellStyle name="20% - Accent3 2 2 3 5" xfId="97"/>
    <cellStyle name="20% - Accent3 2 2 3 5 2" xfId="98"/>
    <cellStyle name="20% - Accent3 2 2 3 6" xfId="99"/>
    <cellStyle name="20% - Accent3 2 2 3 6 2" xfId="100"/>
    <cellStyle name="20% - Accent3 2 2 3 7" xfId="101"/>
    <cellStyle name="20% - Accent3 2 2 4" xfId="102"/>
    <cellStyle name="20% - Accent3 2 2 4 2" xfId="103"/>
    <cellStyle name="20% - Accent3 2 2 4 2 2" xfId="104"/>
    <cellStyle name="20% - Accent3 2 2 4 2 2 2" xfId="105"/>
    <cellStyle name="20% - Accent3 2 2 4 2 2 2 2" xfId="106"/>
    <cellStyle name="20% - Accent3 2 2 4 2 2 3" xfId="107"/>
    <cellStyle name="20% - Accent3 2 2 4 2 3" xfId="108"/>
    <cellStyle name="20% - Accent3 2 2 4 2 3 2" xfId="109"/>
    <cellStyle name="20% - Accent3 2 2 4 2 4" xfId="110"/>
    <cellStyle name="20% - Accent3 2 2 4 2 4 2" xfId="111"/>
    <cellStyle name="20% - Accent3 2 2 4 2 5" xfId="112"/>
    <cellStyle name="20% - Accent3 2 2 4 3" xfId="113"/>
    <cellStyle name="20% - Accent3 2 2 4 3 2" xfId="114"/>
    <cellStyle name="20% - Accent3 2 2 4 3 2 2" xfId="115"/>
    <cellStyle name="20% - Accent3 2 2 4 3 3" xfId="116"/>
    <cellStyle name="20% - Accent3 2 2 4 4" xfId="117"/>
    <cellStyle name="20% - Accent3 2 2 4 4 2" xfId="118"/>
    <cellStyle name="20% - Accent3 2 2 4 5" xfId="119"/>
    <cellStyle name="20% - Accent3 2 2 4 5 2" xfId="120"/>
    <cellStyle name="20% - Accent3 2 2 4 6" xfId="121"/>
    <cellStyle name="20% - Accent3 2 2 5" xfId="122"/>
    <cellStyle name="20% - Accent3 2 2 5 2" xfId="123"/>
    <cellStyle name="20% - Accent3 2 2 5 2 2" xfId="124"/>
    <cellStyle name="20% - Accent3 2 2 5 2 2 2" xfId="125"/>
    <cellStyle name="20% - Accent3 2 2 5 2 3" xfId="126"/>
    <cellStyle name="20% - Accent3 2 2 5 3" xfId="127"/>
    <cellStyle name="20% - Accent3 2 2 5 3 2" xfId="128"/>
    <cellStyle name="20% - Accent3 2 2 5 4" xfId="129"/>
    <cellStyle name="20% - Accent3 2 2 5 4 2" xfId="130"/>
    <cellStyle name="20% - Accent3 2 2 5 5" xfId="131"/>
    <cellStyle name="20% - Accent3 2 2 6" xfId="132"/>
    <cellStyle name="20% - Accent3 2 2 6 2" xfId="133"/>
    <cellStyle name="20% - Accent3 2 2 6 2 2" xfId="134"/>
    <cellStyle name="20% - Accent3 2 2 6 3" xfId="135"/>
    <cellStyle name="20% - Accent3 2 2 7" xfId="136"/>
    <cellStyle name="20% - Accent3 2 2 7 2" xfId="137"/>
    <cellStyle name="20% - Accent3 2 2 8" xfId="138"/>
    <cellStyle name="20% - Accent3 2 2 8 2" xfId="139"/>
    <cellStyle name="20% - Accent3 2 2 9" xfId="140"/>
    <cellStyle name="20% - Accent3 2 3" xfId="141"/>
    <cellStyle name="20% - Accent3 2 3 2" xfId="142"/>
    <cellStyle name="20% - Accent3 2 3 2 2" xfId="143"/>
    <cellStyle name="20% - Accent3 2 3 2 2 2" xfId="144"/>
    <cellStyle name="20% - Accent3 2 3 2 2 2 2" xfId="145"/>
    <cellStyle name="20% - Accent3 2 3 2 2 2 2 2" xfId="146"/>
    <cellStyle name="20% - Accent3 2 3 2 2 2 3" xfId="147"/>
    <cellStyle name="20% - Accent3 2 3 2 2 3" xfId="148"/>
    <cellStyle name="20% - Accent3 2 3 2 2 3 2" xfId="149"/>
    <cellStyle name="20% - Accent3 2 3 2 2 4" xfId="150"/>
    <cellStyle name="20% - Accent3 2 3 2 2 4 2" xfId="151"/>
    <cellStyle name="20% - Accent3 2 3 2 2 5" xfId="152"/>
    <cellStyle name="20% - Accent3 2 3 2 3" xfId="153"/>
    <cellStyle name="20% - Accent3 2 3 2 3 2" xfId="154"/>
    <cellStyle name="20% - Accent3 2 3 2 3 2 2" xfId="155"/>
    <cellStyle name="20% - Accent3 2 3 2 3 2 2 2" xfId="156"/>
    <cellStyle name="20% - Accent3 2 3 2 3 2 3" xfId="157"/>
    <cellStyle name="20% - Accent3 2 3 2 3 3" xfId="158"/>
    <cellStyle name="20% - Accent3 2 3 2 3 3 2" xfId="159"/>
    <cellStyle name="20% - Accent3 2 3 2 3 4" xfId="160"/>
    <cellStyle name="20% - Accent3 2 3 2 3 4 2" xfId="161"/>
    <cellStyle name="20% - Accent3 2 3 2 3 5" xfId="162"/>
    <cellStyle name="20% - Accent3 2 3 2 4" xfId="163"/>
    <cellStyle name="20% - Accent3 2 3 2 4 2" xfId="164"/>
    <cellStyle name="20% - Accent3 2 3 2 4 2 2" xfId="165"/>
    <cellStyle name="20% - Accent3 2 3 2 4 3" xfId="166"/>
    <cellStyle name="20% - Accent3 2 3 2 5" xfId="167"/>
    <cellStyle name="20% - Accent3 2 3 2 5 2" xfId="168"/>
    <cellStyle name="20% - Accent3 2 3 2 6" xfId="169"/>
    <cellStyle name="20% - Accent3 2 3 2 6 2" xfId="170"/>
    <cellStyle name="20% - Accent3 2 3 2 7" xfId="171"/>
    <cellStyle name="20% - Accent3 2 3 3" xfId="172"/>
    <cellStyle name="20% - Accent3 2 3 3 2" xfId="173"/>
    <cellStyle name="20% - Accent3 2 3 3 2 2" xfId="174"/>
    <cellStyle name="20% - Accent3 2 3 3 2 2 2" xfId="175"/>
    <cellStyle name="20% - Accent3 2 3 3 2 2 2 2" xfId="176"/>
    <cellStyle name="20% - Accent3 2 3 3 2 2 3" xfId="177"/>
    <cellStyle name="20% - Accent3 2 3 3 2 3" xfId="178"/>
    <cellStyle name="20% - Accent3 2 3 3 2 3 2" xfId="179"/>
    <cellStyle name="20% - Accent3 2 3 3 2 4" xfId="180"/>
    <cellStyle name="20% - Accent3 2 3 3 2 4 2" xfId="181"/>
    <cellStyle name="20% - Accent3 2 3 3 2 5" xfId="182"/>
    <cellStyle name="20% - Accent3 2 3 3 3" xfId="183"/>
    <cellStyle name="20% - Accent3 2 3 3 3 2" xfId="184"/>
    <cellStyle name="20% - Accent3 2 3 3 3 2 2" xfId="185"/>
    <cellStyle name="20% - Accent3 2 3 3 3 2 2 2" xfId="186"/>
    <cellStyle name="20% - Accent3 2 3 3 3 2 3" xfId="187"/>
    <cellStyle name="20% - Accent3 2 3 3 3 3" xfId="188"/>
    <cellStyle name="20% - Accent3 2 3 3 3 3 2" xfId="189"/>
    <cellStyle name="20% - Accent3 2 3 3 3 4" xfId="190"/>
    <cellStyle name="20% - Accent3 2 3 3 3 4 2" xfId="191"/>
    <cellStyle name="20% - Accent3 2 3 3 3 5" xfId="192"/>
    <cellStyle name="20% - Accent3 2 3 3 4" xfId="193"/>
    <cellStyle name="20% - Accent3 2 3 3 4 2" xfId="194"/>
    <cellStyle name="20% - Accent3 2 3 3 4 2 2" xfId="195"/>
    <cellStyle name="20% - Accent3 2 3 3 4 3" xfId="196"/>
    <cellStyle name="20% - Accent3 2 3 3 5" xfId="197"/>
    <cellStyle name="20% - Accent3 2 3 3 5 2" xfId="198"/>
    <cellStyle name="20% - Accent3 2 3 3 6" xfId="199"/>
    <cellStyle name="20% - Accent3 2 3 3 6 2" xfId="200"/>
    <cellStyle name="20% - Accent3 2 3 3 7" xfId="201"/>
    <cellStyle name="20% - Accent3 2 3 4" xfId="202"/>
    <cellStyle name="20% - Accent3 2 3 4 2" xfId="203"/>
    <cellStyle name="20% - Accent3 2 3 4 2 2" xfId="204"/>
    <cellStyle name="20% - Accent3 2 3 4 2 2 2" xfId="205"/>
    <cellStyle name="20% - Accent3 2 3 4 2 2 2 2" xfId="206"/>
    <cellStyle name="20% - Accent3 2 3 4 2 2 3" xfId="207"/>
    <cellStyle name="20% - Accent3 2 3 4 2 3" xfId="208"/>
    <cellStyle name="20% - Accent3 2 3 4 2 3 2" xfId="209"/>
    <cellStyle name="20% - Accent3 2 3 4 2 4" xfId="210"/>
    <cellStyle name="20% - Accent3 2 3 4 2 4 2" xfId="211"/>
    <cellStyle name="20% - Accent3 2 3 4 2 5" xfId="212"/>
    <cellStyle name="20% - Accent3 2 3 4 3" xfId="213"/>
    <cellStyle name="20% - Accent3 2 3 4 3 2" xfId="214"/>
    <cellStyle name="20% - Accent3 2 3 4 3 2 2" xfId="215"/>
    <cellStyle name="20% - Accent3 2 3 4 3 3" xfId="216"/>
    <cellStyle name="20% - Accent3 2 3 4 4" xfId="217"/>
    <cellStyle name="20% - Accent3 2 3 4 4 2" xfId="218"/>
    <cellStyle name="20% - Accent3 2 3 4 5" xfId="219"/>
    <cellStyle name="20% - Accent3 2 3 4 5 2" xfId="220"/>
    <cellStyle name="20% - Accent3 2 3 4 6" xfId="221"/>
    <cellStyle name="20% - Accent3 2 3 5" xfId="222"/>
    <cellStyle name="20% - Accent3 2 3 5 2" xfId="223"/>
    <cellStyle name="20% - Accent3 2 3 5 2 2" xfId="224"/>
    <cellStyle name="20% - Accent3 2 3 5 2 2 2" xfId="225"/>
    <cellStyle name="20% - Accent3 2 3 5 2 3" xfId="226"/>
    <cellStyle name="20% - Accent3 2 3 5 3" xfId="227"/>
    <cellStyle name="20% - Accent3 2 3 5 3 2" xfId="228"/>
    <cellStyle name="20% - Accent3 2 3 5 4" xfId="229"/>
    <cellStyle name="20% - Accent3 2 3 5 4 2" xfId="230"/>
    <cellStyle name="20% - Accent3 2 3 5 5" xfId="231"/>
    <cellStyle name="20% - Accent3 2 3 6" xfId="232"/>
    <cellStyle name="20% - Accent3 2 3 6 2" xfId="233"/>
    <cellStyle name="20% - Accent3 2 3 6 2 2" xfId="234"/>
    <cellStyle name="20% - Accent3 2 3 6 3" xfId="235"/>
    <cellStyle name="20% - Accent3 2 3 7" xfId="236"/>
    <cellStyle name="20% - Accent3 2 3 7 2" xfId="237"/>
    <cellStyle name="20% - Accent3 2 3 8" xfId="238"/>
    <cellStyle name="20% - Accent3 2 3 8 2" xfId="239"/>
    <cellStyle name="20% - Accent3 2 3 9" xfId="240"/>
    <cellStyle name="20% - Accent3 2 4" xfId="241"/>
    <cellStyle name="20% - Accent3 2 4 2" xfId="242"/>
    <cellStyle name="20% - Accent3 2 4 2 2" xfId="243"/>
    <cellStyle name="20% - Accent3 2 4 2 2 2" xfId="244"/>
    <cellStyle name="20% - Accent3 2 4 2 2 2 2" xfId="245"/>
    <cellStyle name="20% - Accent3 2 4 2 2 3" xfId="246"/>
    <cellStyle name="20% - Accent3 2 4 2 3" xfId="247"/>
    <cellStyle name="20% - Accent3 2 4 2 3 2" xfId="248"/>
    <cellStyle name="20% - Accent3 2 4 2 4" xfId="249"/>
    <cellStyle name="20% - Accent3 2 4 2 4 2" xfId="250"/>
    <cellStyle name="20% - Accent3 2 4 2 5" xfId="251"/>
    <cellStyle name="20% - Accent3 2 4 3" xfId="252"/>
    <cellStyle name="20% - Accent3 2 4 3 2" xfId="253"/>
    <cellStyle name="20% - Accent3 2 4 3 2 2" xfId="254"/>
    <cellStyle name="20% - Accent3 2 4 3 2 2 2" xfId="255"/>
    <cellStyle name="20% - Accent3 2 4 3 2 3" xfId="256"/>
    <cellStyle name="20% - Accent3 2 4 3 3" xfId="257"/>
    <cellStyle name="20% - Accent3 2 4 3 3 2" xfId="258"/>
    <cellStyle name="20% - Accent3 2 4 3 4" xfId="259"/>
    <cellStyle name="20% - Accent3 2 4 3 4 2" xfId="260"/>
    <cellStyle name="20% - Accent3 2 4 3 5" xfId="261"/>
    <cellStyle name="20% - Accent3 2 4 4" xfId="262"/>
    <cellStyle name="20% - Accent3 2 4 4 2" xfId="263"/>
    <cellStyle name="20% - Accent3 2 4 4 2 2" xfId="264"/>
    <cellStyle name="20% - Accent3 2 4 4 3" xfId="265"/>
    <cellStyle name="20% - Accent3 2 4 5" xfId="266"/>
    <cellStyle name="20% - Accent3 2 4 5 2" xfId="267"/>
    <cellStyle name="20% - Accent3 2 4 6" xfId="268"/>
    <cellStyle name="20% - Accent3 2 4 6 2" xfId="269"/>
    <cellStyle name="20% - Accent3 2 4 7" xfId="270"/>
    <cellStyle name="20% - Accent3 2 5" xfId="271"/>
    <cellStyle name="20% - Accent3 2 5 2" xfId="272"/>
    <cellStyle name="20% - Accent3 2 5 2 2" xfId="273"/>
    <cellStyle name="20% - Accent3 2 5 2 2 2" xfId="274"/>
    <cellStyle name="20% - Accent3 2 5 2 2 2 2" xfId="275"/>
    <cellStyle name="20% - Accent3 2 5 2 2 3" xfId="276"/>
    <cellStyle name="20% - Accent3 2 5 2 3" xfId="277"/>
    <cellStyle name="20% - Accent3 2 5 2 3 2" xfId="278"/>
    <cellStyle name="20% - Accent3 2 5 2 4" xfId="279"/>
    <cellStyle name="20% - Accent3 2 5 2 4 2" xfId="280"/>
    <cellStyle name="20% - Accent3 2 5 2 5" xfId="281"/>
    <cellStyle name="20% - Accent3 2 5 3" xfId="282"/>
    <cellStyle name="20% - Accent3 2 5 3 2" xfId="283"/>
    <cellStyle name="20% - Accent3 2 5 3 2 2" xfId="284"/>
    <cellStyle name="20% - Accent3 2 5 3 2 2 2" xfId="285"/>
    <cellStyle name="20% - Accent3 2 5 3 2 3" xfId="286"/>
    <cellStyle name="20% - Accent3 2 5 3 3" xfId="287"/>
    <cellStyle name="20% - Accent3 2 5 3 3 2" xfId="288"/>
    <cellStyle name="20% - Accent3 2 5 3 4" xfId="289"/>
    <cellStyle name="20% - Accent3 2 5 3 4 2" xfId="290"/>
    <cellStyle name="20% - Accent3 2 5 3 5" xfId="291"/>
    <cellStyle name="20% - Accent3 2 5 4" xfId="292"/>
    <cellStyle name="20% - Accent3 2 5 4 2" xfId="293"/>
    <cellStyle name="20% - Accent3 2 5 4 2 2" xfId="294"/>
    <cellStyle name="20% - Accent3 2 5 4 3" xfId="295"/>
    <cellStyle name="20% - Accent3 2 5 5" xfId="296"/>
    <cellStyle name="20% - Accent3 2 5 5 2" xfId="297"/>
    <cellStyle name="20% - Accent3 2 5 6" xfId="298"/>
    <cellStyle name="20% - Accent3 2 5 6 2" xfId="299"/>
    <cellStyle name="20% - Accent3 2 5 7" xfId="300"/>
    <cellStyle name="20% - Accent3 2 6" xfId="301"/>
    <cellStyle name="20% - Accent3 2 6 2" xfId="302"/>
    <cellStyle name="20% - Accent3 2 6 2 2" xfId="303"/>
    <cellStyle name="20% - Accent3 2 6 2 2 2" xfId="304"/>
    <cellStyle name="20% - Accent3 2 6 2 2 2 2" xfId="305"/>
    <cellStyle name="20% - Accent3 2 6 2 2 3" xfId="306"/>
    <cellStyle name="20% - Accent3 2 6 2 3" xfId="307"/>
    <cellStyle name="20% - Accent3 2 6 2 3 2" xfId="308"/>
    <cellStyle name="20% - Accent3 2 6 2 4" xfId="309"/>
    <cellStyle name="20% - Accent3 2 6 2 4 2" xfId="310"/>
    <cellStyle name="20% - Accent3 2 6 2 5" xfId="311"/>
    <cellStyle name="20% - Accent3 2 6 3" xfId="312"/>
    <cellStyle name="20% - Accent3 2 6 3 2" xfId="313"/>
    <cellStyle name="20% - Accent3 2 6 3 2 2" xfId="314"/>
    <cellStyle name="20% - Accent3 2 6 3 2 2 2" xfId="315"/>
    <cellStyle name="20% - Accent3 2 6 3 2 3" xfId="316"/>
    <cellStyle name="20% - Accent3 2 6 3 3" xfId="317"/>
    <cellStyle name="20% - Accent3 2 6 3 3 2" xfId="318"/>
    <cellStyle name="20% - Accent3 2 6 3 4" xfId="319"/>
    <cellStyle name="20% - Accent3 2 6 3 4 2" xfId="320"/>
    <cellStyle name="20% - Accent3 2 6 3 5" xfId="321"/>
    <cellStyle name="20% - Accent3 2 6 4" xfId="322"/>
    <cellStyle name="20% - Accent3 2 6 4 2" xfId="323"/>
    <cellStyle name="20% - Accent3 2 6 4 2 2" xfId="324"/>
    <cellStyle name="20% - Accent3 2 6 4 3" xfId="325"/>
    <cellStyle name="20% - Accent3 2 6 5" xfId="326"/>
    <cellStyle name="20% - Accent3 2 6 5 2" xfId="327"/>
    <cellStyle name="20% - Accent3 2 6 6" xfId="328"/>
    <cellStyle name="20% - Accent3 2 6 6 2" xfId="329"/>
    <cellStyle name="20% - Accent3 2 6 7" xfId="330"/>
    <cellStyle name="20% - Accent3 2 7" xfId="331"/>
    <cellStyle name="20% - Accent3 2 7 2" xfId="332"/>
    <cellStyle name="20% - Accent3 2 7 2 2" xfId="333"/>
    <cellStyle name="20% - Accent3 2 7 2 2 2" xfId="334"/>
    <cellStyle name="20% - Accent3 2 7 2 2 2 2" xfId="335"/>
    <cellStyle name="20% - Accent3 2 7 2 2 3" xfId="336"/>
    <cellStyle name="20% - Accent3 2 7 2 3" xfId="337"/>
    <cellStyle name="20% - Accent3 2 7 2 3 2" xfId="338"/>
    <cellStyle name="20% - Accent3 2 7 2 4" xfId="339"/>
    <cellStyle name="20% - Accent3 2 7 2 4 2" xfId="340"/>
    <cellStyle name="20% - Accent3 2 7 2 5" xfId="341"/>
    <cellStyle name="20% - Accent3 2 7 3" xfId="342"/>
    <cellStyle name="20% - Accent3 2 7 3 2" xfId="343"/>
    <cellStyle name="20% - Accent3 2 7 3 2 2" xfId="344"/>
    <cellStyle name="20% - Accent3 2 7 3 2 2 2" xfId="345"/>
    <cellStyle name="20% - Accent3 2 7 3 2 3" xfId="346"/>
    <cellStyle name="20% - Accent3 2 7 3 3" xfId="347"/>
    <cellStyle name="20% - Accent3 2 7 3 3 2" xfId="348"/>
    <cellStyle name="20% - Accent3 2 7 3 4" xfId="349"/>
    <cellStyle name="20% - Accent3 2 7 3 4 2" xfId="350"/>
    <cellStyle name="20% - Accent3 2 7 3 5" xfId="351"/>
    <cellStyle name="20% - Accent3 2 7 4" xfId="352"/>
    <cellStyle name="20% - Accent3 2 7 4 2" xfId="353"/>
    <cellStyle name="20% - Accent3 2 7 4 2 2" xfId="354"/>
    <cellStyle name="20% - Accent3 2 7 4 3" xfId="355"/>
    <cellStyle name="20% - Accent3 2 7 5" xfId="356"/>
    <cellStyle name="20% - Accent3 2 7 5 2" xfId="357"/>
    <cellStyle name="20% - Accent3 2 7 6" xfId="358"/>
    <cellStyle name="20% - Accent3 2 7 6 2" xfId="359"/>
    <cellStyle name="20% - Accent3 2 7 7" xfId="360"/>
    <cellStyle name="20% - Accent3 2 8" xfId="361"/>
    <cellStyle name="20% - Accent3 2 8 2" xfId="362"/>
    <cellStyle name="20% - Accent3 2 8 2 2" xfId="363"/>
    <cellStyle name="20% - Accent3 2 8 2 2 2" xfId="364"/>
    <cellStyle name="20% - Accent3 2 8 2 3" xfId="365"/>
    <cellStyle name="20% - Accent3 2 8 3" xfId="366"/>
    <cellStyle name="20% - Accent3 2 8 3 2" xfId="367"/>
    <cellStyle name="20% - Accent3 2 8 4" xfId="368"/>
    <cellStyle name="20% - Accent3 2 8 4 2" xfId="369"/>
    <cellStyle name="20% - Accent3 2 8 5" xfId="370"/>
    <cellStyle name="20% - Accent3 2 9" xfId="371"/>
    <cellStyle name="20% - Accent3 2 9 2" xfId="372"/>
    <cellStyle name="20% - Accent3 2 9 2 2" xfId="373"/>
    <cellStyle name="20% - Accent3 2 9 2 2 2" xfId="374"/>
    <cellStyle name="20% - Accent3 2 9 2 3" xfId="375"/>
    <cellStyle name="20% - Accent3 2 9 3" xfId="376"/>
    <cellStyle name="20% - Accent3 2 9 3 2" xfId="377"/>
    <cellStyle name="20% - Accent3 2 9 4" xfId="378"/>
    <cellStyle name="20% - Accent3 2 9 4 2" xfId="379"/>
    <cellStyle name="20% - Accent3 2 9 5" xfId="380"/>
    <cellStyle name="20% - Accent3 3" xfId="381"/>
    <cellStyle name="20% - Accent3 3 10" xfId="382"/>
    <cellStyle name="20% - Accent3 3 10 2" xfId="383"/>
    <cellStyle name="20% - Accent3 3 10 2 2" xfId="384"/>
    <cellStyle name="20% - Accent3 3 10 3" xfId="385"/>
    <cellStyle name="20% - Accent3 3 11" xfId="386"/>
    <cellStyle name="20% - Accent3 3 11 2" xfId="387"/>
    <cellStyle name="20% - Accent3 3 12" xfId="388"/>
    <cellStyle name="20% - Accent3 3 12 2" xfId="389"/>
    <cellStyle name="20% - Accent3 3 13" xfId="390"/>
    <cellStyle name="20% - Accent3 3 2" xfId="391"/>
    <cellStyle name="20% - Accent3 3 2 2" xfId="392"/>
    <cellStyle name="20% - Accent3 3 2 2 2" xfId="393"/>
    <cellStyle name="20% - Accent3 3 2 2 2 2" xfId="394"/>
    <cellStyle name="20% - Accent3 3 2 2 2 2 2" xfId="395"/>
    <cellStyle name="20% - Accent3 3 2 2 2 2 2 2" xfId="396"/>
    <cellStyle name="20% - Accent3 3 2 2 2 2 3" xfId="397"/>
    <cellStyle name="20% - Accent3 3 2 2 2 3" xfId="398"/>
    <cellStyle name="20% - Accent3 3 2 2 2 3 2" xfId="399"/>
    <cellStyle name="20% - Accent3 3 2 2 2 4" xfId="400"/>
    <cellStyle name="20% - Accent3 3 2 2 2 4 2" xfId="401"/>
    <cellStyle name="20% - Accent3 3 2 2 2 5" xfId="402"/>
    <cellStyle name="20% - Accent3 3 2 2 3" xfId="403"/>
    <cellStyle name="20% - Accent3 3 2 2 3 2" xfId="404"/>
    <cellStyle name="20% - Accent3 3 2 2 3 2 2" xfId="405"/>
    <cellStyle name="20% - Accent3 3 2 2 3 2 2 2" xfId="406"/>
    <cellStyle name="20% - Accent3 3 2 2 3 2 3" xfId="407"/>
    <cellStyle name="20% - Accent3 3 2 2 3 3" xfId="408"/>
    <cellStyle name="20% - Accent3 3 2 2 3 3 2" xfId="409"/>
    <cellStyle name="20% - Accent3 3 2 2 3 4" xfId="410"/>
    <cellStyle name="20% - Accent3 3 2 2 3 4 2" xfId="411"/>
    <cellStyle name="20% - Accent3 3 2 2 3 5" xfId="412"/>
    <cellStyle name="20% - Accent3 3 2 2 4" xfId="413"/>
    <cellStyle name="20% - Accent3 3 2 2 4 2" xfId="414"/>
    <cellStyle name="20% - Accent3 3 2 2 4 2 2" xfId="415"/>
    <cellStyle name="20% - Accent3 3 2 2 4 3" xfId="416"/>
    <cellStyle name="20% - Accent3 3 2 2 5" xfId="417"/>
    <cellStyle name="20% - Accent3 3 2 2 5 2" xfId="418"/>
    <cellStyle name="20% - Accent3 3 2 2 6" xfId="419"/>
    <cellStyle name="20% - Accent3 3 2 2 6 2" xfId="420"/>
    <cellStyle name="20% - Accent3 3 2 2 7" xfId="421"/>
    <cellStyle name="20% - Accent3 3 2 3" xfId="422"/>
    <cellStyle name="20% - Accent3 3 2 3 2" xfId="423"/>
    <cellStyle name="20% - Accent3 3 2 3 2 2" xfId="424"/>
    <cellStyle name="20% - Accent3 3 2 3 2 2 2" xfId="425"/>
    <cellStyle name="20% - Accent3 3 2 3 2 2 2 2" xfId="426"/>
    <cellStyle name="20% - Accent3 3 2 3 2 2 3" xfId="427"/>
    <cellStyle name="20% - Accent3 3 2 3 2 3" xfId="428"/>
    <cellStyle name="20% - Accent3 3 2 3 2 3 2" xfId="429"/>
    <cellStyle name="20% - Accent3 3 2 3 2 4" xfId="430"/>
    <cellStyle name="20% - Accent3 3 2 3 2 4 2" xfId="431"/>
    <cellStyle name="20% - Accent3 3 2 3 2 5" xfId="432"/>
    <cellStyle name="20% - Accent3 3 2 3 3" xfId="433"/>
    <cellStyle name="20% - Accent3 3 2 3 3 2" xfId="434"/>
    <cellStyle name="20% - Accent3 3 2 3 3 2 2" xfId="435"/>
    <cellStyle name="20% - Accent3 3 2 3 3 2 2 2" xfId="436"/>
    <cellStyle name="20% - Accent3 3 2 3 3 2 3" xfId="437"/>
    <cellStyle name="20% - Accent3 3 2 3 3 3" xfId="438"/>
    <cellStyle name="20% - Accent3 3 2 3 3 3 2" xfId="439"/>
    <cellStyle name="20% - Accent3 3 2 3 3 4" xfId="440"/>
    <cellStyle name="20% - Accent3 3 2 3 3 4 2" xfId="441"/>
    <cellStyle name="20% - Accent3 3 2 3 3 5" xfId="442"/>
    <cellStyle name="20% - Accent3 3 2 3 4" xfId="443"/>
    <cellStyle name="20% - Accent3 3 2 3 4 2" xfId="444"/>
    <cellStyle name="20% - Accent3 3 2 3 4 2 2" xfId="445"/>
    <cellStyle name="20% - Accent3 3 2 3 4 3" xfId="446"/>
    <cellStyle name="20% - Accent3 3 2 3 5" xfId="447"/>
    <cellStyle name="20% - Accent3 3 2 3 5 2" xfId="448"/>
    <cellStyle name="20% - Accent3 3 2 3 6" xfId="449"/>
    <cellStyle name="20% - Accent3 3 2 3 6 2" xfId="450"/>
    <cellStyle name="20% - Accent3 3 2 3 7" xfId="451"/>
    <cellStyle name="20% - Accent3 3 2 4" xfId="452"/>
    <cellStyle name="20% - Accent3 3 2 4 2" xfId="453"/>
    <cellStyle name="20% - Accent3 3 2 4 2 2" xfId="454"/>
    <cellStyle name="20% - Accent3 3 2 4 2 2 2" xfId="455"/>
    <cellStyle name="20% - Accent3 3 2 4 2 2 2 2" xfId="456"/>
    <cellStyle name="20% - Accent3 3 2 4 2 2 3" xfId="457"/>
    <cellStyle name="20% - Accent3 3 2 4 2 3" xfId="458"/>
    <cellStyle name="20% - Accent3 3 2 4 2 3 2" xfId="459"/>
    <cellStyle name="20% - Accent3 3 2 4 2 4" xfId="460"/>
    <cellStyle name="20% - Accent3 3 2 4 2 4 2" xfId="461"/>
    <cellStyle name="20% - Accent3 3 2 4 2 5" xfId="462"/>
    <cellStyle name="20% - Accent3 3 2 4 3" xfId="463"/>
    <cellStyle name="20% - Accent3 3 2 4 3 2" xfId="464"/>
    <cellStyle name="20% - Accent3 3 2 4 3 2 2" xfId="465"/>
    <cellStyle name="20% - Accent3 3 2 4 3 3" xfId="466"/>
    <cellStyle name="20% - Accent3 3 2 4 4" xfId="467"/>
    <cellStyle name="20% - Accent3 3 2 4 4 2" xfId="468"/>
    <cellStyle name="20% - Accent3 3 2 4 5" xfId="469"/>
    <cellStyle name="20% - Accent3 3 2 4 5 2" xfId="470"/>
    <cellStyle name="20% - Accent3 3 2 4 6" xfId="471"/>
    <cellStyle name="20% - Accent3 3 2 5" xfId="472"/>
    <cellStyle name="20% - Accent3 3 2 5 2" xfId="473"/>
    <cellStyle name="20% - Accent3 3 2 5 2 2" xfId="474"/>
    <cellStyle name="20% - Accent3 3 2 5 2 2 2" xfId="475"/>
    <cellStyle name="20% - Accent3 3 2 5 2 3" xfId="476"/>
    <cellStyle name="20% - Accent3 3 2 5 3" xfId="477"/>
    <cellStyle name="20% - Accent3 3 2 5 3 2" xfId="478"/>
    <cellStyle name="20% - Accent3 3 2 5 4" xfId="479"/>
    <cellStyle name="20% - Accent3 3 2 5 4 2" xfId="480"/>
    <cellStyle name="20% - Accent3 3 2 5 5" xfId="481"/>
    <cellStyle name="20% - Accent3 3 2 6" xfId="482"/>
    <cellStyle name="20% - Accent3 3 2 6 2" xfId="483"/>
    <cellStyle name="20% - Accent3 3 2 6 2 2" xfId="484"/>
    <cellStyle name="20% - Accent3 3 2 6 3" xfId="485"/>
    <cellStyle name="20% - Accent3 3 2 7" xfId="486"/>
    <cellStyle name="20% - Accent3 3 2 7 2" xfId="487"/>
    <cellStyle name="20% - Accent3 3 2 8" xfId="488"/>
    <cellStyle name="20% - Accent3 3 2 8 2" xfId="489"/>
    <cellStyle name="20% - Accent3 3 2 9" xfId="490"/>
    <cellStyle name="20% - Accent3 3 3" xfId="491"/>
    <cellStyle name="20% - Accent3 3 3 2" xfId="492"/>
    <cellStyle name="20% - Accent3 3 3 2 2" xfId="493"/>
    <cellStyle name="20% - Accent3 3 3 2 2 2" xfId="494"/>
    <cellStyle name="20% - Accent3 3 3 2 2 2 2" xfId="495"/>
    <cellStyle name="20% - Accent3 3 3 2 2 2 2 2" xfId="496"/>
    <cellStyle name="20% - Accent3 3 3 2 2 2 3" xfId="497"/>
    <cellStyle name="20% - Accent3 3 3 2 2 3" xfId="498"/>
    <cellStyle name="20% - Accent3 3 3 2 2 3 2" xfId="499"/>
    <cellStyle name="20% - Accent3 3 3 2 2 4" xfId="500"/>
    <cellStyle name="20% - Accent3 3 3 2 2 4 2" xfId="501"/>
    <cellStyle name="20% - Accent3 3 3 2 2 5" xfId="502"/>
    <cellStyle name="20% - Accent3 3 3 2 3" xfId="503"/>
    <cellStyle name="20% - Accent3 3 3 2 3 2" xfId="504"/>
    <cellStyle name="20% - Accent3 3 3 2 3 2 2" xfId="505"/>
    <cellStyle name="20% - Accent3 3 3 2 3 2 2 2" xfId="506"/>
    <cellStyle name="20% - Accent3 3 3 2 3 2 3" xfId="507"/>
    <cellStyle name="20% - Accent3 3 3 2 3 3" xfId="508"/>
    <cellStyle name="20% - Accent3 3 3 2 3 3 2" xfId="509"/>
    <cellStyle name="20% - Accent3 3 3 2 3 4" xfId="510"/>
    <cellStyle name="20% - Accent3 3 3 2 3 4 2" xfId="511"/>
    <cellStyle name="20% - Accent3 3 3 2 3 5" xfId="512"/>
    <cellStyle name="20% - Accent3 3 3 2 4" xfId="513"/>
    <cellStyle name="20% - Accent3 3 3 2 4 2" xfId="514"/>
    <cellStyle name="20% - Accent3 3 3 2 4 2 2" xfId="515"/>
    <cellStyle name="20% - Accent3 3 3 2 4 3" xfId="516"/>
    <cellStyle name="20% - Accent3 3 3 2 5" xfId="517"/>
    <cellStyle name="20% - Accent3 3 3 2 5 2" xfId="518"/>
    <cellStyle name="20% - Accent3 3 3 2 6" xfId="519"/>
    <cellStyle name="20% - Accent3 3 3 2 6 2" xfId="520"/>
    <cellStyle name="20% - Accent3 3 3 2 7" xfId="521"/>
    <cellStyle name="20% - Accent3 3 3 3" xfId="522"/>
    <cellStyle name="20% - Accent3 3 3 3 2" xfId="523"/>
    <cellStyle name="20% - Accent3 3 3 3 2 2" xfId="524"/>
    <cellStyle name="20% - Accent3 3 3 3 2 2 2" xfId="525"/>
    <cellStyle name="20% - Accent3 3 3 3 2 2 2 2" xfId="526"/>
    <cellStyle name="20% - Accent3 3 3 3 2 2 3" xfId="527"/>
    <cellStyle name="20% - Accent3 3 3 3 2 3" xfId="528"/>
    <cellStyle name="20% - Accent3 3 3 3 2 3 2" xfId="529"/>
    <cellStyle name="20% - Accent3 3 3 3 2 4" xfId="530"/>
    <cellStyle name="20% - Accent3 3 3 3 2 4 2" xfId="531"/>
    <cellStyle name="20% - Accent3 3 3 3 2 5" xfId="532"/>
    <cellStyle name="20% - Accent3 3 3 3 3" xfId="533"/>
    <cellStyle name="20% - Accent3 3 3 3 3 2" xfId="534"/>
    <cellStyle name="20% - Accent3 3 3 3 3 2 2" xfId="535"/>
    <cellStyle name="20% - Accent3 3 3 3 3 2 2 2" xfId="536"/>
    <cellStyle name="20% - Accent3 3 3 3 3 2 3" xfId="537"/>
    <cellStyle name="20% - Accent3 3 3 3 3 3" xfId="538"/>
    <cellStyle name="20% - Accent3 3 3 3 3 3 2" xfId="539"/>
    <cellStyle name="20% - Accent3 3 3 3 3 4" xfId="540"/>
    <cellStyle name="20% - Accent3 3 3 3 3 4 2" xfId="541"/>
    <cellStyle name="20% - Accent3 3 3 3 3 5" xfId="542"/>
    <cellStyle name="20% - Accent3 3 3 3 4" xfId="543"/>
    <cellStyle name="20% - Accent3 3 3 3 4 2" xfId="544"/>
    <cellStyle name="20% - Accent3 3 3 3 4 2 2" xfId="545"/>
    <cellStyle name="20% - Accent3 3 3 3 4 3" xfId="546"/>
    <cellStyle name="20% - Accent3 3 3 3 5" xfId="547"/>
    <cellStyle name="20% - Accent3 3 3 3 5 2" xfId="548"/>
    <cellStyle name="20% - Accent3 3 3 3 6" xfId="549"/>
    <cellStyle name="20% - Accent3 3 3 3 6 2" xfId="550"/>
    <cellStyle name="20% - Accent3 3 3 3 7" xfId="551"/>
    <cellStyle name="20% - Accent3 3 3 4" xfId="552"/>
    <cellStyle name="20% - Accent3 3 3 4 2" xfId="553"/>
    <cellStyle name="20% - Accent3 3 3 4 2 2" xfId="554"/>
    <cellStyle name="20% - Accent3 3 3 4 2 2 2" xfId="555"/>
    <cellStyle name="20% - Accent3 3 3 4 2 2 2 2" xfId="556"/>
    <cellStyle name="20% - Accent3 3 3 4 2 2 3" xfId="557"/>
    <cellStyle name="20% - Accent3 3 3 4 2 3" xfId="558"/>
    <cellStyle name="20% - Accent3 3 3 4 2 3 2" xfId="559"/>
    <cellStyle name="20% - Accent3 3 3 4 2 4" xfId="560"/>
    <cellStyle name="20% - Accent3 3 3 4 2 4 2" xfId="561"/>
    <cellStyle name="20% - Accent3 3 3 4 2 5" xfId="562"/>
    <cellStyle name="20% - Accent3 3 3 4 3" xfId="563"/>
    <cellStyle name="20% - Accent3 3 3 4 3 2" xfId="564"/>
    <cellStyle name="20% - Accent3 3 3 4 3 2 2" xfId="565"/>
    <cellStyle name="20% - Accent3 3 3 4 3 3" xfId="566"/>
    <cellStyle name="20% - Accent3 3 3 4 4" xfId="567"/>
    <cellStyle name="20% - Accent3 3 3 4 4 2" xfId="568"/>
    <cellStyle name="20% - Accent3 3 3 4 5" xfId="569"/>
    <cellStyle name="20% - Accent3 3 3 4 5 2" xfId="570"/>
    <cellStyle name="20% - Accent3 3 3 4 6" xfId="571"/>
    <cellStyle name="20% - Accent3 3 3 5" xfId="572"/>
    <cellStyle name="20% - Accent3 3 3 5 2" xfId="573"/>
    <cellStyle name="20% - Accent3 3 3 5 2 2" xfId="574"/>
    <cellStyle name="20% - Accent3 3 3 5 2 2 2" xfId="575"/>
    <cellStyle name="20% - Accent3 3 3 5 2 3" xfId="576"/>
    <cellStyle name="20% - Accent3 3 3 5 3" xfId="577"/>
    <cellStyle name="20% - Accent3 3 3 5 3 2" xfId="578"/>
    <cellStyle name="20% - Accent3 3 3 5 4" xfId="579"/>
    <cellStyle name="20% - Accent3 3 3 5 4 2" xfId="580"/>
    <cellStyle name="20% - Accent3 3 3 5 5" xfId="581"/>
    <cellStyle name="20% - Accent3 3 3 6" xfId="582"/>
    <cellStyle name="20% - Accent3 3 3 6 2" xfId="583"/>
    <cellStyle name="20% - Accent3 3 3 6 2 2" xfId="584"/>
    <cellStyle name="20% - Accent3 3 3 6 3" xfId="585"/>
    <cellStyle name="20% - Accent3 3 3 7" xfId="586"/>
    <cellStyle name="20% - Accent3 3 3 7 2" xfId="587"/>
    <cellStyle name="20% - Accent3 3 3 8" xfId="588"/>
    <cellStyle name="20% - Accent3 3 3 8 2" xfId="589"/>
    <cellStyle name="20% - Accent3 3 3 9" xfId="590"/>
    <cellStyle name="20% - Accent3 3 4" xfId="591"/>
    <cellStyle name="20% - Accent3 3 4 2" xfId="592"/>
    <cellStyle name="20% - Accent3 3 4 2 2" xfId="593"/>
    <cellStyle name="20% - Accent3 3 4 2 2 2" xfId="594"/>
    <cellStyle name="20% - Accent3 3 4 2 2 2 2" xfId="595"/>
    <cellStyle name="20% - Accent3 3 4 2 2 3" xfId="596"/>
    <cellStyle name="20% - Accent3 3 4 2 3" xfId="597"/>
    <cellStyle name="20% - Accent3 3 4 2 3 2" xfId="598"/>
    <cellStyle name="20% - Accent3 3 4 2 4" xfId="599"/>
    <cellStyle name="20% - Accent3 3 4 2 4 2" xfId="600"/>
    <cellStyle name="20% - Accent3 3 4 2 5" xfId="601"/>
    <cellStyle name="20% - Accent3 3 4 3" xfId="602"/>
    <cellStyle name="20% - Accent3 3 4 3 2" xfId="603"/>
    <cellStyle name="20% - Accent3 3 4 3 2 2" xfId="604"/>
    <cellStyle name="20% - Accent3 3 4 3 2 2 2" xfId="605"/>
    <cellStyle name="20% - Accent3 3 4 3 2 3" xfId="606"/>
    <cellStyle name="20% - Accent3 3 4 3 3" xfId="607"/>
    <cellStyle name="20% - Accent3 3 4 3 3 2" xfId="608"/>
    <cellStyle name="20% - Accent3 3 4 3 4" xfId="609"/>
    <cellStyle name="20% - Accent3 3 4 3 4 2" xfId="610"/>
    <cellStyle name="20% - Accent3 3 4 3 5" xfId="611"/>
    <cellStyle name="20% - Accent3 3 4 4" xfId="612"/>
    <cellStyle name="20% - Accent3 3 4 4 2" xfId="613"/>
    <cellStyle name="20% - Accent3 3 4 4 2 2" xfId="614"/>
    <cellStyle name="20% - Accent3 3 4 4 3" xfId="615"/>
    <cellStyle name="20% - Accent3 3 4 5" xfId="616"/>
    <cellStyle name="20% - Accent3 3 4 5 2" xfId="617"/>
    <cellStyle name="20% - Accent3 3 4 6" xfId="618"/>
    <cellStyle name="20% - Accent3 3 4 6 2" xfId="619"/>
    <cellStyle name="20% - Accent3 3 4 7" xfId="620"/>
    <cellStyle name="20% - Accent3 3 5" xfId="621"/>
    <cellStyle name="20% - Accent3 3 5 2" xfId="622"/>
    <cellStyle name="20% - Accent3 3 5 2 2" xfId="623"/>
    <cellStyle name="20% - Accent3 3 5 2 2 2" xfId="624"/>
    <cellStyle name="20% - Accent3 3 5 2 2 2 2" xfId="625"/>
    <cellStyle name="20% - Accent3 3 5 2 2 3" xfId="626"/>
    <cellStyle name="20% - Accent3 3 5 2 3" xfId="627"/>
    <cellStyle name="20% - Accent3 3 5 2 3 2" xfId="628"/>
    <cellStyle name="20% - Accent3 3 5 2 4" xfId="629"/>
    <cellStyle name="20% - Accent3 3 5 2 4 2" xfId="630"/>
    <cellStyle name="20% - Accent3 3 5 2 5" xfId="631"/>
    <cellStyle name="20% - Accent3 3 5 3" xfId="632"/>
    <cellStyle name="20% - Accent3 3 5 3 2" xfId="633"/>
    <cellStyle name="20% - Accent3 3 5 3 2 2" xfId="634"/>
    <cellStyle name="20% - Accent3 3 5 3 2 2 2" xfId="635"/>
    <cellStyle name="20% - Accent3 3 5 3 2 3" xfId="636"/>
    <cellStyle name="20% - Accent3 3 5 3 3" xfId="637"/>
    <cellStyle name="20% - Accent3 3 5 3 3 2" xfId="638"/>
    <cellStyle name="20% - Accent3 3 5 3 4" xfId="639"/>
    <cellStyle name="20% - Accent3 3 5 3 4 2" xfId="640"/>
    <cellStyle name="20% - Accent3 3 5 3 5" xfId="641"/>
    <cellStyle name="20% - Accent3 3 5 4" xfId="642"/>
    <cellStyle name="20% - Accent3 3 5 4 2" xfId="643"/>
    <cellStyle name="20% - Accent3 3 5 4 2 2" xfId="644"/>
    <cellStyle name="20% - Accent3 3 5 4 3" xfId="645"/>
    <cellStyle name="20% - Accent3 3 5 5" xfId="646"/>
    <cellStyle name="20% - Accent3 3 5 5 2" xfId="647"/>
    <cellStyle name="20% - Accent3 3 5 6" xfId="648"/>
    <cellStyle name="20% - Accent3 3 5 6 2" xfId="649"/>
    <cellStyle name="20% - Accent3 3 5 7" xfId="650"/>
    <cellStyle name="20% - Accent3 3 6" xfId="651"/>
    <cellStyle name="20% - Accent3 3 6 2" xfId="652"/>
    <cellStyle name="20% - Accent3 3 6 2 2" xfId="653"/>
    <cellStyle name="20% - Accent3 3 6 2 2 2" xfId="654"/>
    <cellStyle name="20% - Accent3 3 6 2 2 2 2" xfId="655"/>
    <cellStyle name="20% - Accent3 3 6 2 2 3" xfId="656"/>
    <cellStyle name="20% - Accent3 3 6 2 3" xfId="657"/>
    <cellStyle name="20% - Accent3 3 6 2 3 2" xfId="658"/>
    <cellStyle name="20% - Accent3 3 6 2 4" xfId="659"/>
    <cellStyle name="20% - Accent3 3 6 2 4 2" xfId="660"/>
    <cellStyle name="20% - Accent3 3 6 2 5" xfId="661"/>
    <cellStyle name="20% - Accent3 3 6 3" xfId="662"/>
    <cellStyle name="20% - Accent3 3 6 3 2" xfId="663"/>
    <cellStyle name="20% - Accent3 3 6 3 2 2" xfId="664"/>
    <cellStyle name="20% - Accent3 3 6 3 2 2 2" xfId="665"/>
    <cellStyle name="20% - Accent3 3 6 3 2 3" xfId="666"/>
    <cellStyle name="20% - Accent3 3 6 3 3" xfId="667"/>
    <cellStyle name="20% - Accent3 3 6 3 3 2" xfId="668"/>
    <cellStyle name="20% - Accent3 3 6 3 4" xfId="669"/>
    <cellStyle name="20% - Accent3 3 6 3 4 2" xfId="670"/>
    <cellStyle name="20% - Accent3 3 6 3 5" xfId="671"/>
    <cellStyle name="20% - Accent3 3 6 4" xfId="672"/>
    <cellStyle name="20% - Accent3 3 6 4 2" xfId="673"/>
    <cellStyle name="20% - Accent3 3 6 4 2 2" xfId="674"/>
    <cellStyle name="20% - Accent3 3 6 4 3" xfId="675"/>
    <cellStyle name="20% - Accent3 3 6 5" xfId="676"/>
    <cellStyle name="20% - Accent3 3 6 5 2" xfId="677"/>
    <cellStyle name="20% - Accent3 3 6 6" xfId="678"/>
    <cellStyle name="20% - Accent3 3 6 6 2" xfId="679"/>
    <cellStyle name="20% - Accent3 3 6 7" xfId="680"/>
    <cellStyle name="20% - Accent3 3 7" xfId="681"/>
    <cellStyle name="20% - Accent3 3 7 2" xfId="682"/>
    <cellStyle name="20% - Accent3 3 7 2 2" xfId="683"/>
    <cellStyle name="20% - Accent3 3 7 2 2 2" xfId="684"/>
    <cellStyle name="20% - Accent3 3 7 2 2 2 2" xfId="685"/>
    <cellStyle name="20% - Accent3 3 7 2 2 3" xfId="686"/>
    <cellStyle name="20% - Accent3 3 7 2 3" xfId="687"/>
    <cellStyle name="20% - Accent3 3 7 2 3 2" xfId="688"/>
    <cellStyle name="20% - Accent3 3 7 2 4" xfId="689"/>
    <cellStyle name="20% - Accent3 3 7 2 4 2" xfId="690"/>
    <cellStyle name="20% - Accent3 3 7 2 5" xfId="691"/>
    <cellStyle name="20% - Accent3 3 7 3" xfId="692"/>
    <cellStyle name="20% - Accent3 3 7 3 2" xfId="693"/>
    <cellStyle name="20% - Accent3 3 7 3 2 2" xfId="694"/>
    <cellStyle name="20% - Accent3 3 7 3 2 2 2" xfId="695"/>
    <cellStyle name="20% - Accent3 3 7 3 2 3" xfId="696"/>
    <cellStyle name="20% - Accent3 3 7 3 3" xfId="697"/>
    <cellStyle name="20% - Accent3 3 7 3 3 2" xfId="698"/>
    <cellStyle name="20% - Accent3 3 7 3 4" xfId="699"/>
    <cellStyle name="20% - Accent3 3 7 3 4 2" xfId="700"/>
    <cellStyle name="20% - Accent3 3 7 3 5" xfId="701"/>
    <cellStyle name="20% - Accent3 3 7 4" xfId="702"/>
    <cellStyle name="20% - Accent3 3 7 4 2" xfId="703"/>
    <cellStyle name="20% - Accent3 3 7 4 2 2" xfId="704"/>
    <cellStyle name="20% - Accent3 3 7 4 3" xfId="705"/>
    <cellStyle name="20% - Accent3 3 7 5" xfId="706"/>
    <cellStyle name="20% - Accent3 3 7 5 2" xfId="707"/>
    <cellStyle name="20% - Accent3 3 7 6" xfId="708"/>
    <cellStyle name="20% - Accent3 3 7 6 2" xfId="709"/>
    <cellStyle name="20% - Accent3 3 7 7" xfId="710"/>
    <cellStyle name="20% - Accent3 3 8" xfId="711"/>
    <cellStyle name="20% - Accent3 3 8 2" xfId="712"/>
    <cellStyle name="20% - Accent3 3 8 2 2" xfId="713"/>
    <cellStyle name="20% - Accent3 3 8 2 2 2" xfId="714"/>
    <cellStyle name="20% - Accent3 3 8 2 3" xfId="715"/>
    <cellStyle name="20% - Accent3 3 8 3" xfId="716"/>
    <cellStyle name="20% - Accent3 3 8 3 2" xfId="717"/>
    <cellStyle name="20% - Accent3 3 8 4" xfId="718"/>
    <cellStyle name="20% - Accent3 3 8 4 2" xfId="719"/>
    <cellStyle name="20% - Accent3 3 8 5" xfId="720"/>
    <cellStyle name="20% - Accent3 3 9" xfId="721"/>
    <cellStyle name="20% - Accent3 3 9 2" xfId="722"/>
    <cellStyle name="20% - Accent3 3 9 2 2" xfId="723"/>
    <cellStyle name="20% - Accent3 3 9 2 2 2" xfId="724"/>
    <cellStyle name="20% - Accent3 3 9 2 3" xfId="725"/>
    <cellStyle name="20% - Accent3 3 9 3" xfId="726"/>
    <cellStyle name="20% - Accent3 3 9 3 2" xfId="727"/>
    <cellStyle name="20% - Accent3 3 9 4" xfId="728"/>
    <cellStyle name="20% - Accent3 3 9 4 2" xfId="729"/>
    <cellStyle name="20% - Accent3 3 9 5" xfId="730"/>
    <cellStyle name="20% - Accent3 4" xfId="731"/>
    <cellStyle name="20% - Accent3 4 2" xfId="732"/>
    <cellStyle name="20% - Accent3 4 2 2" xfId="733"/>
    <cellStyle name="20% - Accent3 4 2 2 2" xfId="734"/>
    <cellStyle name="20% - Accent3 4 2 2 2 2" xfId="735"/>
    <cellStyle name="20% - Accent3 4 2 2 2 2 2" xfId="736"/>
    <cellStyle name="20% - Accent3 4 2 2 2 3" xfId="737"/>
    <cellStyle name="20% - Accent3 4 2 2 3" xfId="738"/>
    <cellStyle name="20% - Accent3 4 2 2 3 2" xfId="739"/>
    <cellStyle name="20% - Accent3 4 2 2 4" xfId="740"/>
    <cellStyle name="20% - Accent3 4 2 2 4 2" xfId="741"/>
    <cellStyle name="20% - Accent3 4 2 2 5" xfId="742"/>
    <cellStyle name="20% - Accent3 4 2 3" xfId="743"/>
    <cellStyle name="20% - Accent3 4 2 3 2" xfId="744"/>
    <cellStyle name="20% - Accent3 4 2 3 2 2" xfId="745"/>
    <cellStyle name="20% - Accent3 4 2 3 2 2 2" xfId="746"/>
    <cellStyle name="20% - Accent3 4 2 3 2 3" xfId="747"/>
    <cellStyle name="20% - Accent3 4 2 3 3" xfId="748"/>
    <cellStyle name="20% - Accent3 4 2 3 3 2" xfId="749"/>
    <cellStyle name="20% - Accent3 4 2 3 4" xfId="750"/>
    <cellStyle name="20% - Accent3 4 2 3 4 2" xfId="751"/>
    <cellStyle name="20% - Accent3 4 2 3 5" xfId="752"/>
    <cellStyle name="20% - Accent3 4 2 4" xfId="753"/>
    <cellStyle name="20% - Accent3 4 2 4 2" xfId="754"/>
    <cellStyle name="20% - Accent3 4 2 4 2 2" xfId="755"/>
    <cellStyle name="20% - Accent3 4 2 4 3" xfId="756"/>
    <cellStyle name="20% - Accent3 4 2 5" xfId="757"/>
    <cellStyle name="20% - Accent3 4 2 5 2" xfId="758"/>
    <cellStyle name="20% - Accent3 4 2 6" xfId="759"/>
    <cellStyle name="20% - Accent3 4 2 6 2" xfId="760"/>
    <cellStyle name="20% - Accent3 4 2 7" xfId="761"/>
    <cellStyle name="20% - Accent3 4 3" xfId="762"/>
    <cellStyle name="20% - Accent3 4 3 2" xfId="763"/>
    <cellStyle name="20% - Accent3 4 3 2 2" xfId="764"/>
    <cellStyle name="20% - Accent3 4 3 2 2 2" xfId="765"/>
    <cellStyle name="20% - Accent3 4 3 2 2 2 2" xfId="766"/>
    <cellStyle name="20% - Accent3 4 3 2 2 3" xfId="767"/>
    <cellStyle name="20% - Accent3 4 3 2 3" xfId="768"/>
    <cellStyle name="20% - Accent3 4 3 2 3 2" xfId="769"/>
    <cellStyle name="20% - Accent3 4 3 2 4" xfId="770"/>
    <cellStyle name="20% - Accent3 4 3 2 4 2" xfId="771"/>
    <cellStyle name="20% - Accent3 4 3 2 5" xfId="772"/>
    <cellStyle name="20% - Accent3 4 3 3" xfId="773"/>
    <cellStyle name="20% - Accent3 4 3 3 2" xfId="774"/>
    <cellStyle name="20% - Accent3 4 3 3 2 2" xfId="775"/>
    <cellStyle name="20% - Accent3 4 3 3 2 2 2" xfId="776"/>
    <cellStyle name="20% - Accent3 4 3 3 2 3" xfId="777"/>
    <cellStyle name="20% - Accent3 4 3 3 3" xfId="778"/>
    <cellStyle name="20% - Accent3 4 3 3 3 2" xfId="779"/>
    <cellStyle name="20% - Accent3 4 3 3 4" xfId="780"/>
    <cellStyle name="20% - Accent3 4 3 3 4 2" xfId="781"/>
    <cellStyle name="20% - Accent3 4 3 3 5" xfId="782"/>
    <cellStyle name="20% - Accent3 4 3 4" xfId="783"/>
    <cellStyle name="20% - Accent3 4 3 4 2" xfId="784"/>
    <cellStyle name="20% - Accent3 4 3 4 2 2" xfId="785"/>
    <cellStyle name="20% - Accent3 4 3 4 3" xfId="786"/>
    <cellStyle name="20% - Accent3 4 3 5" xfId="787"/>
    <cellStyle name="20% - Accent3 4 3 5 2" xfId="788"/>
    <cellStyle name="20% - Accent3 4 3 6" xfId="789"/>
    <cellStyle name="20% - Accent3 4 3 6 2" xfId="790"/>
    <cellStyle name="20% - Accent3 4 3 7" xfId="791"/>
    <cellStyle name="20% - Accent3 4 4" xfId="792"/>
    <cellStyle name="20% - Accent3 4 4 2" xfId="793"/>
    <cellStyle name="20% - Accent3 4 4 2 2" xfId="794"/>
    <cellStyle name="20% - Accent3 4 4 2 2 2" xfId="795"/>
    <cellStyle name="20% - Accent3 4 4 2 2 2 2" xfId="796"/>
    <cellStyle name="20% - Accent3 4 4 2 2 3" xfId="797"/>
    <cellStyle name="20% - Accent3 4 4 2 3" xfId="798"/>
    <cellStyle name="20% - Accent3 4 4 2 3 2" xfId="799"/>
    <cellStyle name="20% - Accent3 4 4 2 4" xfId="800"/>
    <cellStyle name="20% - Accent3 4 4 2 4 2" xfId="801"/>
    <cellStyle name="20% - Accent3 4 4 2 5" xfId="802"/>
    <cellStyle name="20% - Accent3 4 4 3" xfId="803"/>
    <cellStyle name="20% - Accent3 4 4 3 2" xfId="804"/>
    <cellStyle name="20% - Accent3 4 4 3 2 2" xfId="805"/>
    <cellStyle name="20% - Accent3 4 4 3 3" xfId="806"/>
    <cellStyle name="20% - Accent3 4 4 4" xfId="807"/>
    <cellStyle name="20% - Accent3 4 4 4 2" xfId="808"/>
    <cellStyle name="20% - Accent3 4 4 5" xfId="809"/>
    <cellStyle name="20% - Accent3 4 4 5 2" xfId="810"/>
    <cellStyle name="20% - Accent3 4 4 6" xfId="811"/>
    <cellStyle name="20% - Accent3 4 5" xfId="812"/>
    <cellStyle name="20% - Accent3 4 5 2" xfId="813"/>
    <cellStyle name="20% - Accent3 4 5 2 2" xfId="814"/>
    <cellStyle name="20% - Accent3 4 5 2 2 2" xfId="815"/>
    <cellStyle name="20% - Accent3 4 5 2 3" xfId="816"/>
    <cellStyle name="20% - Accent3 4 5 3" xfId="817"/>
    <cellStyle name="20% - Accent3 4 5 3 2" xfId="818"/>
    <cellStyle name="20% - Accent3 4 5 4" xfId="819"/>
    <cellStyle name="20% - Accent3 4 5 4 2" xfId="820"/>
    <cellStyle name="20% - Accent3 4 5 5" xfId="821"/>
    <cellStyle name="20% - Accent3 4 6" xfId="822"/>
    <cellStyle name="20% - Accent3 4 6 2" xfId="823"/>
    <cellStyle name="20% - Accent3 4 6 2 2" xfId="824"/>
    <cellStyle name="20% - Accent3 4 6 3" xfId="825"/>
    <cellStyle name="20% - Accent3 4 7" xfId="826"/>
    <cellStyle name="20% - Accent3 4 7 2" xfId="827"/>
    <cellStyle name="20% - Accent3 4 8" xfId="828"/>
    <cellStyle name="20% - Accent3 4 8 2" xfId="829"/>
    <cellStyle name="20% - Accent3 4 9" xfId="830"/>
    <cellStyle name="20% - Accent3 5" xfId="831"/>
    <cellStyle name="20% - Accent3 5 2" xfId="832"/>
    <cellStyle name="20% - Accent3 5 2 2" xfId="833"/>
    <cellStyle name="20% - Accent3 5 2 2 2" xfId="834"/>
    <cellStyle name="20% - Accent3 5 2 2 2 2" xfId="835"/>
    <cellStyle name="20% - Accent3 5 2 2 2 2 2" xfId="836"/>
    <cellStyle name="20% - Accent3 5 2 2 2 3" xfId="837"/>
    <cellStyle name="20% - Accent3 5 2 2 3" xfId="838"/>
    <cellStyle name="20% - Accent3 5 2 2 3 2" xfId="839"/>
    <cellStyle name="20% - Accent3 5 2 2 4" xfId="840"/>
    <cellStyle name="20% - Accent3 5 2 2 4 2" xfId="841"/>
    <cellStyle name="20% - Accent3 5 2 2 5" xfId="842"/>
    <cellStyle name="20% - Accent3 5 2 3" xfId="843"/>
    <cellStyle name="20% - Accent3 5 2 3 2" xfId="844"/>
    <cellStyle name="20% - Accent3 5 2 3 2 2" xfId="845"/>
    <cellStyle name="20% - Accent3 5 2 3 2 2 2" xfId="846"/>
    <cellStyle name="20% - Accent3 5 2 3 2 3" xfId="847"/>
    <cellStyle name="20% - Accent3 5 2 3 3" xfId="848"/>
    <cellStyle name="20% - Accent3 5 2 3 3 2" xfId="849"/>
    <cellStyle name="20% - Accent3 5 2 3 4" xfId="850"/>
    <cellStyle name="20% - Accent3 5 2 3 4 2" xfId="851"/>
    <cellStyle name="20% - Accent3 5 2 3 5" xfId="852"/>
    <cellStyle name="20% - Accent3 5 2 4" xfId="853"/>
    <cellStyle name="20% - Accent3 5 2 4 2" xfId="854"/>
    <cellStyle name="20% - Accent3 5 2 4 2 2" xfId="855"/>
    <cellStyle name="20% - Accent3 5 2 4 3" xfId="856"/>
    <cellStyle name="20% - Accent3 5 2 5" xfId="857"/>
    <cellStyle name="20% - Accent3 5 2 5 2" xfId="858"/>
    <cellStyle name="20% - Accent3 5 2 6" xfId="859"/>
    <cellStyle name="20% - Accent3 5 2 6 2" xfId="860"/>
    <cellStyle name="20% - Accent3 5 2 7" xfId="861"/>
    <cellStyle name="20% - Accent3 5 3" xfId="862"/>
    <cellStyle name="20% - Accent3 5 3 2" xfId="863"/>
    <cellStyle name="20% - Accent3 5 3 2 2" xfId="864"/>
    <cellStyle name="20% - Accent3 5 3 2 2 2" xfId="865"/>
    <cellStyle name="20% - Accent3 5 3 2 2 2 2" xfId="866"/>
    <cellStyle name="20% - Accent3 5 3 2 2 3" xfId="867"/>
    <cellStyle name="20% - Accent3 5 3 2 3" xfId="868"/>
    <cellStyle name="20% - Accent3 5 3 2 3 2" xfId="869"/>
    <cellStyle name="20% - Accent3 5 3 2 4" xfId="870"/>
    <cellStyle name="20% - Accent3 5 3 2 4 2" xfId="871"/>
    <cellStyle name="20% - Accent3 5 3 2 5" xfId="872"/>
    <cellStyle name="20% - Accent3 5 3 3" xfId="873"/>
    <cellStyle name="20% - Accent3 5 3 3 2" xfId="874"/>
    <cellStyle name="20% - Accent3 5 3 3 2 2" xfId="875"/>
    <cellStyle name="20% - Accent3 5 3 3 2 2 2" xfId="876"/>
    <cellStyle name="20% - Accent3 5 3 3 2 3" xfId="877"/>
    <cellStyle name="20% - Accent3 5 3 3 3" xfId="878"/>
    <cellStyle name="20% - Accent3 5 3 3 3 2" xfId="879"/>
    <cellStyle name="20% - Accent3 5 3 3 4" xfId="880"/>
    <cellStyle name="20% - Accent3 5 3 3 4 2" xfId="881"/>
    <cellStyle name="20% - Accent3 5 3 3 5" xfId="882"/>
    <cellStyle name="20% - Accent3 5 3 4" xfId="883"/>
    <cellStyle name="20% - Accent3 5 3 4 2" xfId="884"/>
    <cellStyle name="20% - Accent3 5 3 4 2 2" xfId="885"/>
    <cellStyle name="20% - Accent3 5 3 4 3" xfId="886"/>
    <cellStyle name="20% - Accent3 5 3 5" xfId="887"/>
    <cellStyle name="20% - Accent3 5 3 5 2" xfId="888"/>
    <cellStyle name="20% - Accent3 5 3 6" xfId="889"/>
    <cellStyle name="20% - Accent3 5 3 6 2" xfId="890"/>
    <cellStyle name="20% - Accent3 5 3 7" xfId="891"/>
    <cellStyle name="20% - Accent3 5 4" xfId="892"/>
    <cellStyle name="20% - Accent3 5 4 2" xfId="893"/>
    <cellStyle name="20% - Accent3 5 4 2 2" xfId="894"/>
    <cellStyle name="20% - Accent3 5 4 2 2 2" xfId="895"/>
    <cellStyle name="20% - Accent3 5 4 2 2 2 2" xfId="896"/>
    <cellStyle name="20% - Accent3 5 4 2 2 3" xfId="897"/>
    <cellStyle name="20% - Accent3 5 4 2 3" xfId="898"/>
    <cellStyle name="20% - Accent3 5 4 2 3 2" xfId="899"/>
    <cellStyle name="20% - Accent3 5 4 2 4" xfId="900"/>
    <cellStyle name="20% - Accent3 5 4 2 4 2" xfId="901"/>
    <cellStyle name="20% - Accent3 5 4 2 5" xfId="902"/>
    <cellStyle name="20% - Accent3 5 4 3" xfId="903"/>
    <cellStyle name="20% - Accent3 5 4 3 2" xfId="904"/>
    <cellStyle name="20% - Accent3 5 4 3 2 2" xfId="905"/>
    <cellStyle name="20% - Accent3 5 4 3 3" xfId="906"/>
    <cellStyle name="20% - Accent3 5 4 4" xfId="907"/>
    <cellStyle name="20% - Accent3 5 4 4 2" xfId="908"/>
    <cellStyle name="20% - Accent3 5 4 5" xfId="909"/>
    <cellStyle name="20% - Accent3 5 4 5 2" xfId="910"/>
    <cellStyle name="20% - Accent3 5 4 6" xfId="911"/>
    <cellStyle name="20% - Accent3 5 5" xfId="912"/>
    <cellStyle name="20% - Accent3 5 5 2" xfId="913"/>
    <cellStyle name="20% - Accent3 5 5 2 2" xfId="914"/>
    <cellStyle name="20% - Accent3 5 5 2 2 2" xfId="915"/>
    <cellStyle name="20% - Accent3 5 5 2 3" xfId="916"/>
    <cellStyle name="20% - Accent3 5 5 3" xfId="917"/>
    <cellStyle name="20% - Accent3 5 5 3 2" xfId="918"/>
    <cellStyle name="20% - Accent3 5 5 4" xfId="919"/>
    <cellStyle name="20% - Accent3 5 5 4 2" xfId="920"/>
    <cellStyle name="20% - Accent3 5 5 5" xfId="921"/>
    <cellStyle name="20% - Accent3 5 6" xfId="922"/>
    <cellStyle name="20% - Accent3 5 6 2" xfId="923"/>
    <cellStyle name="20% - Accent3 5 6 2 2" xfId="924"/>
    <cellStyle name="20% - Accent3 5 6 3" xfId="925"/>
    <cellStyle name="20% - Accent3 5 7" xfId="926"/>
    <cellStyle name="20% - Accent3 5 7 2" xfId="927"/>
    <cellStyle name="20% - Accent3 5 8" xfId="928"/>
    <cellStyle name="20% - Accent3 5 8 2" xfId="929"/>
    <cellStyle name="20% - Accent3 5 9" xfId="930"/>
    <cellStyle name="20% - Accent3 6" xfId="931"/>
    <cellStyle name="20% - Accent3 6 2" xfId="932"/>
    <cellStyle name="20% - Accent3 6 2 2" xfId="933"/>
    <cellStyle name="20% - Accent3 6 2 2 2" xfId="934"/>
    <cellStyle name="20% - Accent3 6 2 2 2 2" xfId="935"/>
    <cellStyle name="20% - Accent3 6 2 2 3" xfId="936"/>
    <cellStyle name="20% - Accent3 6 2 3" xfId="937"/>
    <cellStyle name="20% - Accent3 6 2 3 2" xfId="938"/>
    <cellStyle name="20% - Accent3 6 2 4" xfId="939"/>
    <cellStyle name="20% - Accent3 6 2 4 2" xfId="940"/>
    <cellStyle name="20% - Accent3 6 2 5" xfId="941"/>
    <cellStyle name="20% - Accent3 6 3" xfId="942"/>
    <cellStyle name="20% - Accent3 6 3 2" xfId="943"/>
    <cellStyle name="20% - Accent3 6 3 2 2" xfId="944"/>
    <cellStyle name="20% - Accent3 6 3 2 2 2" xfId="945"/>
    <cellStyle name="20% - Accent3 6 3 2 3" xfId="946"/>
    <cellStyle name="20% - Accent3 6 3 3" xfId="947"/>
    <cellStyle name="20% - Accent3 6 3 3 2" xfId="948"/>
    <cellStyle name="20% - Accent3 6 3 4" xfId="949"/>
    <cellStyle name="20% - Accent3 6 3 4 2" xfId="950"/>
    <cellStyle name="20% - Accent3 6 3 5" xfId="951"/>
    <cellStyle name="20% - Accent3 6 4" xfId="952"/>
    <cellStyle name="20% - Accent3 6 4 2" xfId="953"/>
    <cellStyle name="20% - Accent3 6 4 2 2" xfId="954"/>
    <cellStyle name="20% - Accent3 6 4 3" xfId="955"/>
    <cellStyle name="20% - Accent3 6 5" xfId="956"/>
    <cellStyle name="20% - Accent3 6 5 2" xfId="957"/>
    <cellStyle name="20% - Accent3 6 6" xfId="958"/>
    <cellStyle name="20% - Accent3 6 6 2" xfId="959"/>
    <cellStyle name="20% - Accent3 6 7" xfId="960"/>
    <cellStyle name="20% - Accent3 7" xfId="961"/>
    <cellStyle name="20% - Accent3 7 2" xfId="962"/>
    <cellStyle name="20% - Accent3 7 2 2" xfId="963"/>
    <cellStyle name="20% - Accent3 7 2 2 2" xfId="964"/>
    <cellStyle name="20% - Accent3 7 2 2 2 2" xfId="965"/>
    <cellStyle name="20% - Accent3 7 2 2 3" xfId="966"/>
    <cellStyle name="20% - Accent3 7 2 3" xfId="967"/>
    <cellStyle name="20% - Accent3 7 2 3 2" xfId="968"/>
    <cellStyle name="20% - Accent3 7 2 4" xfId="969"/>
    <cellStyle name="20% - Accent3 7 2 4 2" xfId="970"/>
    <cellStyle name="20% - Accent3 7 2 5" xfId="971"/>
    <cellStyle name="20% - Accent3 7 3" xfId="972"/>
    <cellStyle name="20% - Accent3 7 3 2" xfId="973"/>
    <cellStyle name="20% - Accent3 7 3 2 2" xfId="974"/>
    <cellStyle name="20% - Accent3 7 3 2 2 2" xfId="975"/>
    <cellStyle name="20% - Accent3 7 3 2 3" xfId="976"/>
    <cellStyle name="20% - Accent3 7 3 3" xfId="977"/>
    <cellStyle name="20% - Accent3 7 3 3 2" xfId="978"/>
    <cellStyle name="20% - Accent3 7 3 4" xfId="979"/>
    <cellStyle name="20% - Accent3 7 3 4 2" xfId="980"/>
    <cellStyle name="20% - Accent3 7 3 5" xfId="981"/>
    <cellStyle name="20% - Accent3 7 4" xfId="982"/>
    <cellStyle name="20% - Accent3 7 4 2" xfId="983"/>
    <cellStyle name="20% - Accent3 7 4 2 2" xfId="984"/>
    <cellStyle name="20% - Accent3 7 4 3" xfId="985"/>
    <cellStyle name="20% - Accent3 7 5" xfId="986"/>
    <cellStyle name="20% - Accent3 7 5 2" xfId="987"/>
    <cellStyle name="20% - Accent3 7 6" xfId="988"/>
    <cellStyle name="20% - Accent3 7 6 2" xfId="989"/>
    <cellStyle name="20% - Accent3 7 7" xfId="990"/>
    <cellStyle name="20% - Accent3 8" xfId="991"/>
    <cellStyle name="20% - Accent3 8 2" xfId="992"/>
    <cellStyle name="20% - Accent3 8 2 2" xfId="993"/>
    <cellStyle name="20% - Accent3 8 2 2 2" xfId="994"/>
    <cellStyle name="20% - Accent3 8 2 2 2 2" xfId="995"/>
    <cellStyle name="20% - Accent3 8 2 2 3" xfId="996"/>
    <cellStyle name="20% - Accent3 8 2 3" xfId="997"/>
    <cellStyle name="20% - Accent3 8 2 3 2" xfId="998"/>
    <cellStyle name="20% - Accent3 8 2 4" xfId="999"/>
    <cellStyle name="20% - Accent3 8 2 4 2" xfId="1000"/>
    <cellStyle name="20% - Accent3 8 2 5" xfId="1001"/>
    <cellStyle name="20% - Accent3 8 3" xfId="1002"/>
    <cellStyle name="20% - Accent3 8 3 2" xfId="1003"/>
    <cellStyle name="20% - Accent3 8 3 2 2" xfId="1004"/>
    <cellStyle name="20% - Accent3 8 3 2 2 2" xfId="1005"/>
    <cellStyle name="20% - Accent3 8 3 2 3" xfId="1006"/>
    <cellStyle name="20% - Accent3 8 3 3" xfId="1007"/>
    <cellStyle name="20% - Accent3 8 3 3 2" xfId="1008"/>
    <cellStyle name="20% - Accent3 8 3 4" xfId="1009"/>
    <cellStyle name="20% - Accent3 8 3 4 2" xfId="1010"/>
    <cellStyle name="20% - Accent3 8 3 5" xfId="1011"/>
    <cellStyle name="20% - Accent3 8 4" xfId="1012"/>
    <cellStyle name="20% - Accent3 8 4 2" xfId="1013"/>
    <cellStyle name="20% - Accent3 8 4 2 2" xfId="1014"/>
    <cellStyle name="20% - Accent3 8 4 3" xfId="1015"/>
    <cellStyle name="20% - Accent3 8 5" xfId="1016"/>
    <cellStyle name="20% - Accent3 8 5 2" xfId="1017"/>
    <cellStyle name="20% - Accent3 8 6" xfId="1018"/>
    <cellStyle name="20% - Accent3 8 6 2" xfId="1019"/>
    <cellStyle name="20% - Accent3 8 7" xfId="1020"/>
    <cellStyle name="20% - Accent3 9" xfId="1021"/>
    <cellStyle name="20% - Accent3 9 2" xfId="1022"/>
    <cellStyle name="20% - Accent3 9 2 2" xfId="1023"/>
    <cellStyle name="20% - Accent3 9 2 2 2" xfId="1024"/>
    <cellStyle name="20% - Accent3 9 2 2 2 2" xfId="1025"/>
    <cellStyle name="20% - Accent3 9 2 2 3" xfId="1026"/>
    <cellStyle name="20% - Accent3 9 2 3" xfId="1027"/>
    <cellStyle name="20% - Accent3 9 2 3 2" xfId="1028"/>
    <cellStyle name="20% - Accent3 9 2 4" xfId="1029"/>
    <cellStyle name="20% - Accent3 9 2 4 2" xfId="1030"/>
    <cellStyle name="20% - Accent3 9 2 5" xfId="1031"/>
    <cellStyle name="20% - Accent3 9 3" xfId="1032"/>
    <cellStyle name="20% - Accent3 9 3 2" xfId="1033"/>
    <cellStyle name="20% - Accent3 9 3 2 2" xfId="1034"/>
    <cellStyle name="20% - Accent3 9 3 2 2 2" xfId="1035"/>
    <cellStyle name="20% - Accent3 9 3 2 3" xfId="1036"/>
    <cellStyle name="20% - Accent3 9 3 3" xfId="1037"/>
    <cellStyle name="20% - Accent3 9 3 3 2" xfId="1038"/>
    <cellStyle name="20% - Accent3 9 3 4" xfId="1039"/>
    <cellStyle name="20% - Accent3 9 3 4 2" xfId="1040"/>
    <cellStyle name="20% - Accent3 9 3 5" xfId="1041"/>
    <cellStyle name="20% - Accent3 9 4" xfId="1042"/>
    <cellStyle name="20% - Accent3 9 4 2" xfId="1043"/>
    <cellStyle name="20% - Accent3 9 4 2 2" xfId="1044"/>
    <cellStyle name="20% - Accent3 9 4 3" xfId="1045"/>
    <cellStyle name="20% - Accent3 9 5" xfId="1046"/>
    <cellStyle name="20% - Accent3 9 5 2" xfId="1047"/>
    <cellStyle name="20% - Accent3 9 6" xfId="1048"/>
    <cellStyle name="20% - Accent3 9 6 2" xfId="1049"/>
    <cellStyle name="20% - Accent3 9 7" xfId="1050"/>
    <cellStyle name="Comma" xfId="1051" builtinId="3"/>
    <cellStyle name="Currency 2" xfId="1052"/>
    <cellStyle name="Hyperlink" xfId="1053" builtinId="8"/>
    <cellStyle name="Normal" xfId="0" builtinId="0"/>
    <cellStyle name="Normal 2" xfId="1054"/>
    <cellStyle name="Percent" xfId="1055" builtinId="5"/>
  </cellStyles>
  <dxfs count="5">
    <dxf>
      <font>
        <color rgb="FFFF0000"/>
      </font>
    </dxf>
    <dxf>
      <font>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hartman@cedar-rapids,org"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accountspayable@cedar-rapids.org"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1"/>
  <sheetViews>
    <sheetView showGridLines="0" tabSelected="1" zoomScale="130" zoomScaleNormal="130" workbookViewId="0">
      <selection activeCell="D99" sqref="D99"/>
    </sheetView>
  </sheetViews>
  <sheetFormatPr defaultRowHeight="12.75" x14ac:dyDescent="0.2"/>
  <cols>
    <col min="1" max="1" width="3.28515625" style="2" customWidth="1"/>
    <col min="2" max="4" width="25.85546875" style="2" customWidth="1"/>
    <col min="5" max="5" width="31" style="2" customWidth="1"/>
    <col min="6" max="16384" width="9.140625" style="2"/>
  </cols>
  <sheetData>
    <row r="1" spans="1:6" s="1" customFormat="1" ht="24.75" customHeight="1" x14ac:dyDescent="0.2">
      <c r="A1" s="415" t="s">
        <v>10</v>
      </c>
      <c r="B1" s="415"/>
      <c r="C1" s="415"/>
      <c r="D1" s="415"/>
      <c r="E1" s="415"/>
    </row>
    <row r="2" spans="1:6" s="1" customFormat="1" ht="24.75" customHeight="1" x14ac:dyDescent="0.2">
      <c r="A2" s="415" t="s">
        <v>157</v>
      </c>
      <c r="B2" s="415"/>
      <c r="C2" s="415"/>
      <c r="D2" s="415"/>
      <c r="E2" s="415"/>
    </row>
    <row r="3" spans="1:6" s="1" customFormat="1" ht="24.75" customHeight="1" x14ac:dyDescent="0.2">
      <c r="A3" s="415" t="s">
        <v>15</v>
      </c>
      <c r="B3" s="415"/>
      <c r="C3" s="415"/>
      <c r="D3" s="415"/>
      <c r="E3" s="415"/>
    </row>
    <row r="5" spans="1:6" ht="17.25" customHeight="1" x14ac:dyDescent="0.2">
      <c r="A5" s="410" t="s">
        <v>20</v>
      </c>
      <c r="B5" s="411"/>
      <c r="C5" s="411"/>
      <c r="D5" s="411"/>
      <c r="E5" s="412"/>
    </row>
    <row r="6" spans="1:6" ht="33" customHeight="1" x14ac:dyDescent="0.2">
      <c r="A6" s="414" t="s">
        <v>123</v>
      </c>
      <c r="B6" s="414"/>
      <c r="C6" s="414"/>
      <c r="D6" s="414"/>
      <c r="E6" s="414"/>
    </row>
    <row r="8" spans="1:6" x14ac:dyDescent="0.2">
      <c r="A8" s="416" t="s">
        <v>17</v>
      </c>
      <c r="B8" s="417"/>
      <c r="C8" s="3" t="s">
        <v>2</v>
      </c>
      <c r="D8" s="3" t="s">
        <v>18</v>
      </c>
      <c r="E8" s="3" t="s">
        <v>19</v>
      </c>
    </row>
    <row r="9" spans="1:6" x14ac:dyDescent="0.2">
      <c r="A9" s="418" t="s">
        <v>70</v>
      </c>
      <c r="B9" s="419"/>
      <c r="C9" s="4" t="s">
        <v>71</v>
      </c>
      <c r="D9" s="5" t="s">
        <v>72</v>
      </c>
      <c r="E9" s="4" t="s">
        <v>73</v>
      </c>
    </row>
    <row r="10" spans="1:6" x14ac:dyDescent="0.2">
      <c r="B10" s="6"/>
      <c r="D10" s="7"/>
      <c r="E10" s="8"/>
      <c r="F10" s="2" t="s">
        <v>222</v>
      </c>
    </row>
    <row r="11" spans="1:6" x14ac:dyDescent="0.2">
      <c r="D11" s="7"/>
      <c r="E11" s="8" t="s">
        <v>302</v>
      </c>
    </row>
    <row r="12" spans="1:6" x14ac:dyDescent="0.2">
      <c r="D12" s="8"/>
    </row>
    <row r="13" spans="1:6" ht="17.25" customHeight="1" x14ac:dyDescent="0.2">
      <c r="A13" s="410" t="s">
        <v>21</v>
      </c>
      <c r="B13" s="411"/>
      <c r="C13" s="411"/>
      <c r="D13" s="411"/>
      <c r="E13" s="412"/>
    </row>
    <row r="14" spans="1:6" ht="33" customHeight="1" x14ac:dyDescent="0.2">
      <c r="A14" s="414" t="s">
        <v>283</v>
      </c>
      <c r="B14" s="414"/>
      <c r="C14" s="414"/>
      <c r="D14" s="414"/>
      <c r="E14" s="414"/>
    </row>
    <row r="15" spans="1:6" ht="11.25" customHeight="1" x14ac:dyDescent="0.2"/>
    <row r="16" spans="1:6" ht="15.75" x14ac:dyDescent="0.25">
      <c r="A16" s="9" t="s">
        <v>22</v>
      </c>
      <c r="B16" s="10"/>
    </row>
    <row r="17" spans="1:5" ht="54.75" customHeight="1" x14ac:dyDescent="0.2">
      <c r="A17" s="398" t="s">
        <v>186</v>
      </c>
      <c r="B17" s="398"/>
      <c r="C17" s="398"/>
      <c r="D17" s="398"/>
      <c r="E17" s="398"/>
    </row>
    <row r="18" spans="1:5" ht="9" customHeight="1" x14ac:dyDescent="0.2"/>
    <row r="19" spans="1:5" ht="43.5" customHeight="1" x14ac:dyDescent="0.2">
      <c r="A19" s="398" t="s">
        <v>119</v>
      </c>
      <c r="B19" s="398"/>
      <c r="C19" s="398"/>
      <c r="D19" s="398"/>
      <c r="E19" s="398"/>
    </row>
    <row r="21" spans="1:5" ht="15.75" x14ac:dyDescent="0.25">
      <c r="A21" s="9" t="s">
        <v>74</v>
      </c>
      <c r="B21" s="10"/>
    </row>
    <row r="22" spans="1:5" ht="32.25" customHeight="1" x14ac:dyDescent="0.2">
      <c r="A22" s="398" t="s">
        <v>77</v>
      </c>
      <c r="B22" s="398"/>
      <c r="C22" s="398"/>
      <c r="D22" s="398"/>
      <c r="E22" s="398"/>
    </row>
    <row r="24" spans="1:5" ht="15.75" x14ac:dyDescent="0.25">
      <c r="A24" s="9" t="s">
        <v>75</v>
      </c>
      <c r="B24" s="10"/>
    </row>
    <row r="25" spans="1:5" ht="31.5" customHeight="1" x14ac:dyDescent="0.2">
      <c r="A25" s="398" t="s">
        <v>78</v>
      </c>
      <c r="B25" s="398"/>
      <c r="C25" s="398"/>
      <c r="D25" s="398"/>
      <c r="E25" s="398"/>
    </row>
    <row r="26" spans="1:5" x14ac:dyDescent="0.2">
      <c r="A26" s="10"/>
      <c r="B26" s="10"/>
    </row>
    <row r="27" spans="1:5" ht="15.75" x14ac:dyDescent="0.25">
      <c r="A27" s="9" t="s">
        <v>282</v>
      </c>
      <c r="B27" s="10"/>
    </row>
    <row r="28" spans="1:5" ht="41.25" customHeight="1" x14ac:dyDescent="0.2">
      <c r="A28" s="399" t="s">
        <v>284</v>
      </c>
      <c r="B28" s="399"/>
      <c r="C28" s="399"/>
      <c r="D28" s="399"/>
      <c r="E28" s="399"/>
    </row>
    <row r="29" spans="1:5" s="229" customFormat="1" ht="17.25" customHeight="1" x14ac:dyDescent="0.2">
      <c r="A29" s="413" t="s">
        <v>240</v>
      </c>
      <c r="B29" s="413"/>
      <c r="C29" s="413"/>
      <c r="D29" s="413"/>
      <c r="E29" s="413"/>
    </row>
    <row r="30" spans="1:5" ht="15.75" customHeight="1" x14ac:dyDescent="0.2"/>
    <row r="31" spans="1:5" ht="17.25" customHeight="1" x14ac:dyDescent="0.2">
      <c r="A31" s="410" t="s">
        <v>76</v>
      </c>
      <c r="B31" s="411"/>
      <c r="C31" s="411"/>
      <c r="D31" s="411"/>
      <c r="E31" s="412"/>
    </row>
    <row r="32" spans="1:5" ht="12.75" customHeight="1" x14ac:dyDescent="0.2">
      <c r="A32" s="414" t="s">
        <v>91</v>
      </c>
      <c r="B32" s="414"/>
      <c r="C32" s="414"/>
      <c r="D32" s="414"/>
      <c r="E32" s="414"/>
    </row>
    <row r="33" spans="1:5" x14ac:dyDescent="0.2">
      <c r="A33" s="11" t="s">
        <v>81</v>
      </c>
    </row>
    <row r="34" spans="1:5" s="13" customFormat="1" ht="24" customHeight="1" x14ac:dyDescent="0.2">
      <c r="A34" s="12" t="s">
        <v>98</v>
      </c>
      <c r="B34" s="403" t="s">
        <v>269</v>
      </c>
      <c r="C34" s="403"/>
      <c r="D34" s="403"/>
      <c r="E34" s="403"/>
    </row>
    <row r="35" spans="1:5" s="13" customFormat="1" ht="27.75" customHeight="1" x14ac:dyDescent="0.2">
      <c r="B35" s="403"/>
      <c r="C35" s="403"/>
      <c r="D35" s="403"/>
      <c r="E35" s="403"/>
    </row>
    <row r="36" spans="1:5" s="13" customFormat="1" ht="18.75" customHeight="1" x14ac:dyDescent="0.2">
      <c r="A36" s="12" t="s">
        <v>99</v>
      </c>
      <c r="B36" s="404" t="s">
        <v>93</v>
      </c>
      <c r="C36" s="404"/>
      <c r="D36" s="404"/>
      <c r="E36" s="404"/>
    </row>
    <row r="37" spans="1:5" s="13" customFormat="1" ht="15.75" customHeight="1" x14ac:dyDescent="0.2">
      <c r="A37" s="12"/>
      <c r="B37" s="14" t="s">
        <v>211</v>
      </c>
      <c r="C37" s="405" t="s">
        <v>95</v>
      </c>
      <c r="D37" s="405"/>
      <c r="E37" s="405"/>
    </row>
    <row r="38" spans="1:5" s="13" customFormat="1" ht="15.75" customHeight="1" x14ac:dyDescent="0.2">
      <c r="A38" s="12"/>
      <c r="B38" s="15" t="s">
        <v>105</v>
      </c>
      <c r="C38" s="405" t="s">
        <v>94</v>
      </c>
      <c r="D38" s="405"/>
      <c r="E38" s="405"/>
    </row>
    <row r="39" spans="1:5" s="13" customFormat="1" ht="15.75" customHeight="1" x14ac:dyDescent="0.2">
      <c r="A39" s="12"/>
      <c r="B39" s="16" t="s">
        <v>106</v>
      </c>
      <c r="C39" s="405" t="s">
        <v>96</v>
      </c>
      <c r="D39" s="405"/>
      <c r="E39" s="405"/>
    </row>
    <row r="40" spans="1:5" s="13" customFormat="1" ht="15.75" customHeight="1" x14ac:dyDescent="0.2">
      <c r="A40" s="12"/>
      <c r="B40" s="17" t="s">
        <v>107</v>
      </c>
      <c r="C40" s="405" t="s">
        <v>97</v>
      </c>
      <c r="D40" s="405"/>
      <c r="E40" s="405"/>
    </row>
    <row r="41" spans="1:5" s="13" customFormat="1" ht="18.75" customHeight="1" x14ac:dyDescent="0.2">
      <c r="A41" s="12" t="s">
        <v>100</v>
      </c>
      <c r="B41" s="403" t="s">
        <v>250</v>
      </c>
      <c r="C41" s="403"/>
      <c r="D41" s="403"/>
      <c r="E41" s="403"/>
    </row>
    <row r="42" spans="1:5" s="184" customFormat="1" ht="25.5" customHeight="1" x14ac:dyDescent="0.2">
      <c r="A42" s="406" t="s">
        <v>184</v>
      </c>
      <c r="B42" s="407"/>
      <c r="C42" s="407"/>
      <c r="D42" s="407"/>
      <c r="E42" s="408"/>
    </row>
    <row r="43" spans="1:5" s="184" customFormat="1" ht="18.75" customHeight="1" x14ac:dyDescent="0.2">
      <c r="A43" s="185">
        <v>1</v>
      </c>
      <c r="B43" s="409" t="s">
        <v>251</v>
      </c>
      <c r="C43" s="409"/>
      <c r="D43" s="409"/>
      <c r="E43" s="409"/>
    </row>
    <row r="44" spans="1:5" s="184" customFormat="1" ht="18.75" customHeight="1" x14ac:dyDescent="0.2">
      <c r="A44" s="185">
        <f>+A43+1</f>
        <v>2</v>
      </c>
      <c r="B44" s="403" t="s">
        <v>185</v>
      </c>
      <c r="C44" s="403"/>
      <c r="D44" s="403"/>
      <c r="E44" s="403"/>
    </row>
    <row r="45" spans="1:5" s="184" customFormat="1" ht="18.75" customHeight="1" x14ac:dyDescent="0.2">
      <c r="A45" s="185">
        <f t="shared" ref="A45:A50" si="0">+A44+1</f>
        <v>3</v>
      </c>
      <c r="B45" s="403" t="s">
        <v>181</v>
      </c>
      <c r="C45" s="403"/>
      <c r="D45" s="403"/>
      <c r="E45" s="403"/>
    </row>
    <row r="46" spans="1:5" s="184" customFormat="1" ht="18.75" customHeight="1" x14ac:dyDescent="0.2">
      <c r="A46" s="185">
        <f t="shared" si="0"/>
        <v>4</v>
      </c>
      <c r="B46" s="403" t="s">
        <v>300</v>
      </c>
      <c r="C46" s="403"/>
      <c r="D46" s="403"/>
      <c r="E46" s="403"/>
    </row>
    <row r="47" spans="1:5" s="184" customFormat="1" ht="27.75" customHeight="1" x14ac:dyDescent="0.2">
      <c r="A47" s="186">
        <f t="shared" si="0"/>
        <v>5</v>
      </c>
      <c r="B47" s="403" t="s">
        <v>301</v>
      </c>
      <c r="C47" s="403"/>
      <c r="D47" s="403"/>
      <c r="E47" s="403"/>
    </row>
    <row r="48" spans="1:5" s="184" customFormat="1" ht="27.75" customHeight="1" x14ac:dyDescent="0.2">
      <c r="A48" s="186">
        <f t="shared" si="0"/>
        <v>6</v>
      </c>
      <c r="B48" s="403" t="s">
        <v>183</v>
      </c>
      <c r="C48" s="403"/>
      <c r="D48" s="403"/>
      <c r="E48" s="403"/>
    </row>
    <row r="49" spans="1:5" s="264" customFormat="1" ht="27.75" customHeight="1" x14ac:dyDescent="0.2">
      <c r="A49" s="186">
        <f t="shared" si="0"/>
        <v>7</v>
      </c>
      <c r="B49" s="403" t="s">
        <v>236</v>
      </c>
      <c r="C49" s="403"/>
      <c r="D49" s="403"/>
      <c r="E49" s="403"/>
    </row>
    <row r="50" spans="1:5" s="184" customFormat="1" ht="18.75" customHeight="1" x14ac:dyDescent="0.2">
      <c r="A50" s="185">
        <f t="shared" si="0"/>
        <v>8</v>
      </c>
      <c r="B50" s="403" t="s">
        <v>182</v>
      </c>
      <c r="C50" s="403"/>
      <c r="D50" s="403"/>
      <c r="E50" s="403"/>
    </row>
    <row r="51" spans="1:5" s="13" customFormat="1" ht="25.5" customHeight="1" x14ac:dyDescent="0.2">
      <c r="A51" s="406" t="s">
        <v>212</v>
      </c>
      <c r="B51" s="407"/>
      <c r="C51" s="407"/>
      <c r="D51" s="407"/>
      <c r="E51" s="408"/>
    </row>
    <row r="52" spans="1:5" ht="18.75" customHeight="1" x14ac:dyDescent="0.2">
      <c r="A52" s="11" t="s">
        <v>120</v>
      </c>
    </row>
    <row r="53" spans="1:5" s="1" customFormat="1" ht="18.75" customHeight="1" x14ac:dyDescent="0.2">
      <c r="A53" s="252" t="s">
        <v>98</v>
      </c>
      <c r="B53" s="400" t="s">
        <v>193</v>
      </c>
      <c r="C53" s="400"/>
      <c r="D53" s="400"/>
      <c r="E53" s="400"/>
    </row>
    <row r="54" spans="1:5" s="1" customFormat="1" ht="18.75" customHeight="1" x14ac:dyDescent="0.2">
      <c r="A54" s="252" t="s">
        <v>99</v>
      </c>
      <c r="B54" s="400" t="s">
        <v>252</v>
      </c>
      <c r="C54" s="400"/>
      <c r="D54" s="400"/>
      <c r="E54" s="400"/>
    </row>
    <row r="55" spans="1:5" s="251" customFormat="1" ht="55.5" customHeight="1" x14ac:dyDescent="0.2">
      <c r="A55" s="252" t="s">
        <v>100</v>
      </c>
      <c r="B55" s="401" t="s">
        <v>274</v>
      </c>
      <c r="C55" s="401"/>
      <c r="D55" s="401"/>
      <c r="E55" s="401"/>
    </row>
    <row r="56" spans="1:5" s="1" customFormat="1" ht="18.75" customHeight="1" x14ac:dyDescent="0.2">
      <c r="A56" s="252" t="s">
        <v>101</v>
      </c>
      <c r="B56" s="400" t="s">
        <v>194</v>
      </c>
      <c r="C56" s="400"/>
      <c r="D56" s="400"/>
      <c r="E56" s="400"/>
    </row>
    <row r="57" spans="1:5" s="1" customFormat="1" ht="18.75" customHeight="1" x14ac:dyDescent="0.2">
      <c r="A57" s="252" t="s">
        <v>102</v>
      </c>
      <c r="B57" s="400" t="s">
        <v>195</v>
      </c>
      <c r="C57" s="400"/>
      <c r="D57" s="400"/>
      <c r="E57" s="400"/>
    </row>
    <row r="58" spans="1:5" s="1" customFormat="1" ht="18.75" customHeight="1" x14ac:dyDescent="0.2">
      <c r="A58" s="252" t="s">
        <v>103</v>
      </c>
      <c r="B58" s="400" t="s">
        <v>108</v>
      </c>
      <c r="C58" s="400"/>
      <c r="D58" s="400"/>
      <c r="E58" s="400"/>
    </row>
    <row r="59" spans="1:5" s="1" customFormat="1" ht="42.75" customHeight="1" x14ac:dyDescent="0.2">
      <c r="A59" s="252" t="s">
        <v>109</v>
      </c>
      <c r="B59" s="401" t="s">
        <v>187</v>
      </c>
      <c r="C59" s="401"/>
      <c r="D59" s="401"/>
      <c r="E59" s="401"/>
    </row>
    <row r="60" spans="1:5" s="1" customFormat="1" ht="18.75" customHeight="1" x14ac:dyDescent="0.2">
      <c r="A60" s="252" t="s">
        <v>110</v>
      </c>
      <c r="B60" s="399" t="s">
        <v>176</v>
      </c>
      <c r="C60" s="399"/>
      <c r="D60" s="399"/>
      <c r="E60" s="399"/>
    </row>
    <row r="61" spans="1:5" s="1" customFormat="1" ht="18.75" customHeight="1" x14ac:dyDescent="0.2">
      <c r="A61" s="252" t="s">
        <v>111</v>
      </c>
      <c r="B61" s="399" t="s">
        <v>177</v>
      </c>
      <c r="C61" s="399"/>
      <c r="D61" s="399"/>
      <c r="E61" s="399"/>
    </row>
    <row r="62" spans="1:5" s="1" customFormat="1" ht="18.75" customHeight="1" x14ac:dyDescent="0.2">
      <c r="A62" s="252" t="s">
        <v>127</v>
      </c>
      <c r="B62" s="399" t="s">
        <v>178</v>
      </c>
      <c r="C62" s="399"/>
      <c r="D62" s="399"/>
      <c r="E62" s="399"/>
    </row>
    <row r="63" spans="1:5" s="1" customFormat="1" ht="18.75" customHeight="1" x14ac:dyDescent="0.2">
      <c r="A63" s="252" t="s">
        <v>263</v>
      </c>
      <c r="B63" s="399" t="s">
        <v>179</v>
      </c>
      <c r="C63" s="399"/>
      <c r="D63" s="399"/>
      <c r="E63" s="399"/>
    </row>
    <row r="64" spans="1:5" s="1" customFormat="1" ht="12" customHeight="1" x14ac:dyDescent="0.2">
      <c r="A64" s="18"/>
      <c r="B64" s="402"/>
      <c r="C64" s="402"/>
      <c r="D64" s="402"/>
      <c r="E64" s="402"/>
    </row>
    <row r="65" spans="1:5" s="1" customFormat="1" ht="18.75" customHeight="1" x14ac:dyDescent="0.2">
      <c r="A65" s="11" t="s">
        <v>121</v>
      </c>
    </row>
    <row r="66" spans="1:5" s="18" customFormat="1" ht="18.75" customHeight="1" x14ac:dyDescent="0.2">
      <c r="A66" s="46" t="s">
        <v>98</v>
      </c>
      <c r="B66" s="84" t="s">
        <v>253</v>
      </c>
    </row>
    <row r="67" spans="1:5" s="46" customFormat="1" ht="18.75" customHeight="1" x14ac:dyDescent="0.2">
      <c r="A67" s="46" t="s">
        <v>99</v>
      </c>
      <c r="B67" s="402" t="s">
        <v>254</v>
      </c>
      <c r="C67" s="402"/>
      <c r="D67" s="402"/>
      <c r="E67" s="402"/>
    </row>
    <row r="68" spans="1:5" s="1" customFormat="1" ht="29.25" customHeight="1" x14ac:dyDescent="0.2">
      <c r="A68" s="19" t="s">
        <v>100</v>
      </c>
      <c r="B68" s="398" t="s">
        <v>255</v>
      </c>
      <c r="C68" s="398"/>
      <c r="D68" s="398"/>
      <c r="E68" s="398"/>
    </row>
    <row r="69" spans="1:5" s="1" customFormat="1" ht="41.25" customHeight="1" x14ac:dyDescent="0.2">
      <c r="A69" s="19" t="s">
        <v>101</v>
      </c>
      <c r="B69" s="398" t="s">
        <v>285</v>
      </c>
      <c r="C69" s="398"/>
      <c r="D69" s="398"/>
      <c r="E69" s="398"/>
    </row>
    <row r="70" spans="1:5" s="251" customFormat="1" ht="28.5" customHeight="1" x14ac:dyDescent="0.2">
      <c r="A70" s="252" t="s">
        <v>102</v>
      </c>
      <c r="B70" s="398" t="s">
        <v>256</v>
      </c>
      <c r="C70" s="398"/>
      <c r="D70" s="398"/>
      <c r="E70" s="398"/>
    </row>
    <row r="71" spans="1:5" s="18" customFormat="1" ht="16.5" customHeight="1" x14ac:dyDescent="0.2">
      <c r="A71" s="46" t="s">
        <v>103</v>
      </c>
      <c r="B71" s="13" t="s">
        <v>80</v>
      </c>
    </row>
    <row r="72" spans="1:5" s="46" customFormat="1" ht="16.5" customHeight="1" x14ac:dyDescent="0.2">
      <c r="B72" s="266"/>
    </row>
    <row r="73" spans="1:5" s="46" customFormat="1" ht="18.75" customHeight="1" x14ac:dyDescent="0.2">
      <c r="A73" s="11" t="s">
        <v>245</v>
      </c>
    </row>
    <row r="74" spans="1:5" s="46" customFormat="1" ht="18.75" customHeight="1" x14ac:dyDescent="0.2">
      <c r="A74" s="252" t="s">
        <v>98</v>
      </c>
      <c r="B74" s="400" t="s">
        <v>246</v>
      </c>
      <c r="C74" s="400"/>
      <c r="D74" s="400"/>
      <c r="E74" s="400"/>
    </row>
    <row r="75" spans="1:5" s="46" customFormat="1" ht="42.75" customHeight="1" x14ac:dyDescent="0.2">
      <c r="A75" s="252" t="s">
        <v>100</v>
      </c>
      <c r="B75" s="399" t="s">
        <v>257</v>
      </c>
      <c r="C75" s="399"/>
      <c r="D75" s="399"/>
      <c r="E75" s="399"/>
    </row>
    <row r="76" spans="1:5" s="46" customFormat="1" ht="27.75" customHeight="1" x14ac:dyDescent="0.2">
      <c r="A76" s="252" t="s">
        <v>101</v>
      </c>
      <c r="B76" s="399" t="s">
        <v>249</v>
      </c>
      <c r="C76" s="399"/>
      <c r="D76" s="399"/>
      <c r="E76" s="399"/>
    </row>
    <row r="77" spans="1:5" s="46" customFormat="1" ht="27.75" customHeight="1" x14ac:dyDescent="0.2">
      <c r="A77" s="252" t="s">
        <v>102</v>
      </c>
      <c r="B77" s="399" t="s">
        <v>258</v>
      </c>
      <c r="C77" s="399"/>
      <c r="D77" s="399"/>
      <c r="E77" s="399"/>
    </row>
    <row r="78" spans="1:5" s="1" customFormat="1" ht="14.25" customHeight="1" x14ac:dyDescent="0.2">
      <c r="A78" s="18"/>
    </row>
    <row r="79" spans="1:5" s="18" customFormat="1" ht="18.75" customHeight="1" x14ac:dyDescent="0.2">
      <c r="A79" s="11" t="s">
        <v>264</v>
      </c>
    </row>
    <row r="80" spans="1:5" s="46" customFormat="1" ht="15" customHeight="1" x14ac:dyDescent="0.2">
      <c r="B80" s="338" t="s">
        <v>289</v>
      </c>
      <c r="C80" s="339"/>
      <c r="D80" s="339"/>
    </row>
    <row r="81" spans="1:5" s="18" customFormat="1" ht="18.75" customHeight="1" x14ac:dyDescent="0.2">
      <c r="A81" s="252" t="s">
        <v>98</v>
      </c>
      <c r="B81" s="400" t="s">
        <v>122</v>
      </c>
      <c r="C81" s="400"/>
      <c r="D81" s="400"/>
      <c r="E81" s="400"/>
    </row>
    <row r="82" spans="1:5" s="18" customFormat="1" ht="24.75" customHeight="1" x14ac:dyDescent="0.2">
      <c r="A82" s="252" t="s">
        <v>99</v>
      </c>
      <c r="B82" s="399" t="s">
        <v>286</v>
      </c>
      <c r="C82" s="399"/>
      <c r="D82" s="399"/>
      <c r="E82" s="399"/>
    </row>
    <row r="83" spans="1:5" s="18" customFormat="1" ht="18.75" customHeight="1" x14ac:dyDescent="0.2">
      <c r="A83" s="252" t="s">
        <v>100</v>
      </c>
      <c r="B83" s="400" t="s">
        <v>271</v>
      </c>
      <c r="C83" s="400"/>
      <c r="D83" s="400"/>
      <c r="E83" s="400"/>
    </row>
    <row r="84" spans="1:5" s="18" customFormat="1" ht="28.5" customHeight="1" x14ac:dyDescent="0.2">
      <c r="A84" s="252" t="s">
        <v>101</v>
      </c>
      <c r="B84" s="399" t="s">
        <v>290</v>
      </c>
      <c r="C84" s="399"/>
      <c r="D84" s="399"/>
      <c r="E84" s="399"/>
    </row>
    <row r="85" spans="1:5" s="18" customFormat="1" ht="39" customHeight="1" x14ac:dyDescent="0.2">
      <c r="A85" s="252" t="s">
        <v>102</v>
      </c>
      <c r="B85" s="399" t="s">
        <v>272</v>
      </c>
      <c r="C85" s="399"/>
      <c r="D85" s="399"/>
      <c r="E85" s="399"/>
    </row>
    <row r="86" spans="1:5" s="46" customFormat="1" ht="15.75" customHeight="1" x14ac:dyDescent="0.2">
      <c r="A86" s="252" t="s">
        <v>103</v>
      </c>
      <c r="B86" s="398" t="s">
        <v>291</v>
      </c>
      <c r="C86" s="398"/>
      <c r="D86" s="398"/>
      <c r="E86" s="398"/>
    </row>
    <row r="87" spans="1:5" s="46" customFormat="1" ht="27.75" customHeight="1" x14ac:dyDescent="0.2">
      <c r="A87" s="252" t="s">
        <v>109</v>
      </c>
      <c r="B87" s="399" t="s">
        <v>294</v>
      </c>
      <c r="C87" s="399"/>
      <c r="D87" s="399"/>
      <c r="E87" s="399"/>
    </row>
    <row r="88" spans="1:5" s="46" customFormat="1" ht="28.5" customHeight="1" x14ac:dyDescent="0.2">
      <c r="A88" s="252" t="s">
        <v>110</v>
      </c>
      <c r="B88" s="399" t="s">
        <v>281</v>
      </c>
      <c r="C88" s="399"/>
      <c r="D88" s="399"/>
      <c r="E88" s="399"/>
    </row>
    <row r="89" spans="1:5" s="18" customFormat="1" ht="18.75" customHeight="1" x14ac:dyDescent="0.2">
      <c r="A89" s="252" t="s">
        <v>111</v>
      </c>
      <c r="B89" s="400" t="s">
        <v>292</v>
      </c>
      <c r="C89" s="400"/>
      <c r="D89" s="400"/>
      <c r="E89" s="400"/>
    </row>
    <row r="90" spans="1:5" s="229" customFormat="1" ht="29.25" customHeight="1" x14ac:dyDescent="0.2">
      <c r="A90" s="252" t="s">
        <v>127</v>
      </c>
      <c r="B90" s="399" t="s">
        <v>293</v>
      </c>
      <c r="C90" s="399"/>
      <c r="D90" s="399"/>
      <c r="E90" s="399"/>
    </row>
    <row r="91" spans="1:5" s="20" customFormat="1" ht="15" customHeight="1" x14ac:dyDescent="0.2">
      <c r="A91" s="2"/>
    </row>
    <row r="92" spans="1:5" ht="18.75" customHeight="1" x14ac:dyDescent="0.2">
      <c r="A92" s="11" t="s">
        <v>241</v>
      </c>
      <c r="B92" s="229"/>
      <c r="C92" s="229"/>
      <c r="D92" s="229"/>
      <c r="E92" s="229"/>
    </row>
    <row r="93" spans="1:5" ht="18.75" customHeight="1" x14ac:dyDescent="0.2">
      <c r="A93" s="252" t="s">
        <v>98</v>
      </c>
      <c r="B93" s="400" t="s">
        <v>273</v>
      </c>
      <c r="C93" s="400"/>
      <c r="D93" s="400"/>
      <c r="E93" s="400"/>
    </row>
    <row r="94" spans="1:5" ht="18.75" customHeight="1" x14ac:dyDescent="0.2">
      <c r="A94" s="252" t="s">
        <v>99</v>
      </c>
      <c r="B94" s="400" t="s">
        <v>305</v>
      </c>
      <c r="C94" s="400"/>
      <c r="D94" s="400"/>
      <c r="E94" s="400"/>
    </row>
    <row r="95" spans="1:5" s="229" customFormat="1" ht="18.75" customHeight="1" x14ac:dyDescent="0.2">
      <c r="A95" s="252" t="s">
        <v>100</v>
      </c>
      <c r="B95" s="400" t="s">
        <v>308</v>
      </c>
      <c r="C95" s="400"/>
      <c r="D95" s="400"/>
      <c r="E95" s="400"/>
    </row>
    <row r="96" spans="1:5" ht="18.75" customHeight="1" x14ac:dyDescent="0.2">
      <c r="A96" s="252" t="s">
        <v>101</v>
      </c>
      <c r="B96" s="400" t="s">
        <v>309</v>
      </c>
      <c r="C96" s="400"/>
      <c r="D96" s="400"/>
      <c r="E96" s="400"/>
    </row>
    <row r="97" spans="1:6" ht="12" customHeight="1" x14ac:dyDescent="0.2">
      <c r="A97" s="252" t="s">
        <v>102</v>
      </c>
      <c r="B97" s="400" t="s">
        <v>125</v>
      </c>
      <c r="C97" s="400"/>
      <c r="D97" s="400"/>
      <c r="E97" s="400"/>
    </row>
    <row r="98" spans="1:6" s="11" customFormat="1" ht="18.75" customHeight="1" x14ac:dyDescent="0.2">
      <c r="A98" s="46"/>
    </row>
    <row r="99" spans="1:6" ht="18.75" customHeight="1" x14ac:dyDescent="0.2">
      <c r="A99" s="11" t="s">
        <v>265</v>
      </c>
      <c r="B99" s="11"/>
      <c r="C99" s="11"/>
      <c r="D99" s="11"/>
      <c r="E99" s="11"/>
    </row>
    <row r="100" spans="1:6" ht="18.75" customHeight="1" x14ac:dyDescent="0.2">
      <c r="A100" s="252" t="s">
        <v>98</v>
      </c>
      <c r="B100" s="400" t="s">
        <v>145</v>
      </c>
      <c r="C100" s="400"/>
      <c r="D100" s="400"/>
      <c r="E100" s="400"/>
    </row>
    <row r="101" spans="1:6" ht="12.75" customHeight="1" x14ac:dyDescent="0.2">
      <c r="A101" s="252" t="s">
        <v>99</v>
      </c>
      <c r="B101" s="400" t="s">
        <v>124</v>
      </c>
      <c r="C101" s="400"/>
      <c r="D101" s="400"/>
      <c r="E101" s="400"/>
    </row>
    <row r="102" spans="1:6" s="11" customFormat="1" ht="18.75" customHeight="1" x14ac:dyDescent="0.2">
      <c r="A102" s="46"/>
      <c r="B102" s="229"/>
      <c r="C102" s="229"/>
      <c r="D102" s="229"/>
      <c r="E102" s="229"/>
    </row>
    <row r="103" spans="1:6" ht="18.75" customHeight="1" x14ac:dyDescent="0.2">
      <c r="A103" s="11" t="s">
        <v>242</v>
      </c>
      <c r="B103" s="11"/>
      <c r="C103" s="11"/>
      <c r="D103" s="11"/>
      <c r="E103" s="11"/>
    </row>
    <row r="104" spans="1:6" s="18" customFormat="1" ht="18.75" customHeight="1" x14ac:dyDescent="0.2">
      <c r="A104" s="252" t="s">
        <v>98</v>
      </c>
      <c r="B104" s="400" t="s">
        <v>180</v>
      </c>
      <c r="C104" s="400"/>
      <c r="D104" s="400"/>
      <c r="E104" s="400"/>
    </row>
    <row r="105" spans="1:6" s="1" customFormat="1" ht="18.75" customHeight="1" x14ac:dyDescent="0.2">
      <c r="A105" s="252" t="s">
        <v>99</v>
      </c>
      <c r="B105" s="400" t="s">
        <v>295</v>
      </c>
      <c r="C105" s="400"/>
      <c r="D105" s="400"/>
      <c r="E105" s="400"/>
    </row>
    <row r="106" spans="1:6" ht="18.75" customHeight="1" x14ac:dyDescent="0.2">
      <c r="A106" s="252" t="s">
        <v>100</v>
      </c>
      <c r="B106" s="400" t="s">
        <v>144</v>
      </c>
      <c r="C106" s="400"/>
      <c r="D106" s="400"/>
      <c r="E106" s="400"/>
    </row>
    <row r="107" spans="1:6" ht="12" customHeight="1" x14ac:dyDescent="0.2">
      <c r="A107" s="252" t="s">
        <v>101</v>
      </c>
      <c r="B107" s="400" t="s">
        <v>296</v>
      </c>
      <c r="C107" s="400"/>
      <c r="D107" s="400"/>
      <c r="E107" s="400"/>
    </row>
    <row r="108" spans="1:6" s="11" customFormat="1" ht="18.75" customHeight="1" x14ac:dyDescent="0.2">
      <c r="A108" s="46"/>
      <c r="B108" s="229"/>
      <c r="C108" s="229"/>
      <c r="D108" s="229"/>
      <c r="E108" s="229"/>
    </row>
    <row r="109" spans="1:6" ht="18.75" customHeight="1" x14ac:dyDescent="0.2">
      <c r="A109" s="11" t="s">
        <v>243</v>
      </c>
      <c r="B109" s="11"/>
      <c r="C109" s="11"/>
      <c r="D109" s="11"/>
      <c r="E109" s="11"/>
    </row>
    <row r="110" spans="1:6" s="46" customFormat="1" ht="18.75" customHeight="1" x14ac:dyDescent="0.2">
      <c r="A110" s="252" t="s">
        <v>98</v>
      </c>
      <c r="B110" s="400" t="s">
        <v>213</v>
      </c>
      <c r="C110" s="400"/>
      <c r="D110" s="400"/>
      <c r="E110" s="400"/>
      <c r="F110" s="93"/>
    </row>
    <row r="111" spans="1:6" s="1" customFormat="1" ht="18.75" customHeight="1" x14ac:dyDescent="0.2">
      <c r="A111" s="252" t="s">
        <v>99</v>
      </c>
      <c r="B111" s="400" t="s">
        <v>175</v>
      </c>
      <c r="C111" s="400"/>
      <c r="D111" s="400"/>
      <c r="E111" s="400"/>
    </row>
    <row r="112" spans="1:6" ht="26.25" customHeight="1" x14ac:dyDescent="0.2">
      <c r="A112" s="252" t="s">
        <v>100</v>
      </c>
      <c r="B112" s="398" t="s">
        <v>268</v>
      </c>
      <c r="C112" s="398"/>
      <c r="D112" s="398"/>
      <c r="E112" s="398"/>
    </row>
    <row r="113" spans="1:5" ht="18.75" customHeight="1" x14ac:dyDescent="0.2">
      <c r="A113" s="46"/>
      <c r="B113" s="402"/>
      <c r="C113" s="402"/>
      <c r="D113" s="402"/>
      <c r="E113" s="402"/>
    </row>
    <row r="114" spans="1:5" ht="18.75" customHeight="1" x14ac:dyDescent="0.2">
      <c r="A114" s="11" t="s">
        <v>270</v>
      </c>
      <c r="B114" s="11"/>
      <c r="C114" s="11"/>
      <c r="D114" s="11"/>
      <c r="E114" s="11"/>
    </row>
    <row r="115" spans="1:5" ht="18.75" customHeight="1" x14ac:dyDescent="0.2">
      <c r="A115" s="252" t="s">
        <v>98</v>
      </c>
      <c r="B115" s="400" t="s">
        <v>233</v>
      </c>
      <c r="C115" s="400"/>
      <c r="D115" s="400"/>
      <c r="E115" s="400"/>
    </row>
    <row r="116" spans="1:5" ht="18.75" customHeight="1" x14ac:dyDescent="0.2">
      <c r="A116" s="252" t="s">
        <v>99</v>
      </c>
      <c r="B116" s="400" t="s">
        <v>124</v>
      </c>
      <c r="C116" s="400"/>
      <c r="D116" s="400"/>
      <c r="E116" s="400"/>
    </row>
    <row r="117" spans="1:5" ht="18.75" customHeight="1" x14ac:dyDescent="0.2">
      <c r="A117" s="229"/>
      <c r="B117" s="229"/>
      <c r="C117" s="229"/>
      <c r="D117" s="229"/>
      <c r="E117" s="229"/>
    </row>
    <row r="118" spans="1:5" ht="18.75" customHeight="1" x14ac:dyDescent="0.2">
      <c r="A118" s="11" t="s">
        <v>244</v>
      </c>
      <c r="B118" s="11"/>
      <c r="C118" s="11"/>
      <c r="D118" s="11"/>
      <c r="E118" s="11"/>
    </row>
    <row r="119" spans="1:5" ht="18.75" customHeight="1" x14ac:dyDescent="0.2">
      <c r="A119" s="252" t="s">
        <v>98</v>
      </c>
      <c r="B119" s="400" t="s">
        <v>297</v>
      </c>
      <c r="C119" s="400"/>
      <c r="D119" s="400"/>
      <c r="E119" s="400"/>
    </row>
    <row r="120" spans="1:5" ht="18.75" customHeight="1" x14ac:dyDescent="0.2">
      <c r="A120" s="252" t="s">
        <v>99</v>
      </c>
      <c r="B120" s="400" t="s">
        <v>298</v>
      </c>
      <c r="C120" s="400"/>
      <c r="D120" s="400"/>
      <c r="E120" s="400"/>
    </row>
    <row r="121" spans="1:5" ht="18.75" customHeight="1" x14ac:dyDescent="0.2">
      <c r="A121" s="252" t="s">
        <v>100</v>
      </c>
      <c r="B121" s="400" t="s">
        <v>234</v>
      </c>
      <c r="C121" s="400"/>
      <c r="D121" s="400"/>
      <c r="E121" s="400"/>
    </row>
    <row r="122" spans="1:5" ht="34.5" customHeight="1" x14ac:dyDescent="0.2">
      <c r="A122" s="252" t="s">
        <v>101</v>
      </c>
      <c r="B122" s="399" t="s">
        <v>299</v>
      </c>
      <c r="C122" s="399"/>
      <c r="D122" s="399"/>
      <c r="E122" s="399"/>
    </row>
    <row r="123" spans="1:5" ht="18.75" customHeight="1" x14ac:dyDescent="0.2">
      <c r="A123" s="252" t="s">
        <v>102</v>
      </c>
      <c r="B123" s="399" t="s">
        <v>235</v>
      </c>
      <c r="C123" s="399"/>
      <c r="D123" s="399"/>
      <c r="E123" s="399"/>
    </row>
    <row r="124" spans="1:5" ht="18.75" customHeight="1" x14ac:dyDescent="0.2">
      <c r="A124" s="229"/>
      <c r="B124" s="229"/>
      <c r="C124" s="229"/>
      <c r="D124" s="229"/>
      <c r="E124" s="229"/>
    </row>
    <row r="125" spans="1:5" ht="18.75" customHeight="1" x14ac:dyDescent="0.2">
      <c r="A125" s="229"/>
      <c r="B125" s="229"/>
      <c r="C125" s="229"/>
      <c r="D125" s="229"/>
      <c r="E125" s="229"/>
    </row>
    <row r="126" spans="1:5" ht="18.75" customHeight="1" x14ac:dyDescent="0.2">
      <c r="A126" s="229"/>
      <c r="B126" s="229"/>
      <c r="C126" s="229"/>
      <c r="D126" s="229"/>
      <c r="E126" s="229"/>
    </row>
    <row r="127" spans="1:5" ht="18.75" customHeight="1" x14ac:dyDescent="0.2"/>
    <row r="128" spans="1:5" ht="18.75" customHeight="1" x14ac:dyDescent="0.2"/>
    <row r="129" ht="18.75" customHeight="1" x14ac:dyDescent="0.2"/>
    <row r="130" ht="18.75" customHeight="1" x14ac:dyDescent="0.2"/>
    <row r="131" ht="18.75" customHeight="1" x14ac:dyDescent="0.2"/>
  </sheetData>
  <sheetProtection password="EF1A" sheet="1" objects="1" scenarios="1" selectLockedCells="1"/>
  <mergeCells count="86">
    <mergeCell ref="B121:E121"/>
    <mergeCell ref="B104:E104"/>
    <mergeCell ref="B122:E122"/>
    <mergeCell ref="B123:E123"/>
    <mergeCell ref="B113:E113"/>
    <mergeCell ref="B115:E115"/>
    <mergeCell ref="B116:E116"/>
    <mergeCell ref="B119:E119"/>
    <mergeCell ref="B120:E120"/>
    <mergeCell ref="B112:E112"/>
    <mergeCell ref="B106:E106"/>
    <mergeCell ref="B107:E107"/>
    <mergeCell ref="B110:E110"/>
    <mergeCell ref="B105:E105"/>
    <mergeCell ref="B111:E111"/>
    <mergeCell ref="A32:E32"/>
    <mergeCell ref="A1:E1"/>
    <mergeCell ref="A2:E2"/>
    <mergeCell ref="A3:E3"/>
    <mergeCell ref="A5:E5"/>
    <mergeCell ref="A13:E13"/>
    <mergeCell ref="A8:B8"/>
    <mergeCell ref="A9:B9"/>
    <mergeCell ref="A6:E6"/>
    <mergeCell ref="A14:E14"/>
    <mergeCell ref="A17:E17"/>
    <mergeCell ref="A28:E28"/>
    <mergeCell ref="A25:E25"/>
    <mergeCell ref="A19:E19"/>
    <mergeCell ref="A31:E31"/>
    <mergeCell ref="A29:E29"/>
    <mergeCell ref="A22:E22"/>
    <mergeCell ref="A42:E42"/>
    <mergeCell ref="C37:E37"/>
    <mergeCell ref="C38:E38"/>
    <mergeCell ref="A51:E51"/>
    <mergeCell ref="B48:E48"/>
    <mergeCell ref="B50:E50"/>
    <mergeCell ref="B43:E43"/>
    <mergeCell ref="B44:E44"/>
    <mergeCell ref="B45:E45"/>
    <mergeCell ref="B46:E46"/>
    <mergeCell ref="B47:E47"/>
    <mergeCell ref="B49:E49"/>
    <mergeCell ref="B41:E41"/>
    <mergeCell ref="B34:E35"/>
    <mergeCell ref="B36:E36"/>
    <mergeCell ref="C39:E39"/>
    <mergeCell ref="C40:E40"/>
    <mergeCell ref="B56:E56"/>
    <mergeCell ref="B57:E57"/>
    <mergeCell ref="B58:E58"/>
    <mergeCell ref="B53:E53"/>
    <mergeCell ref="B63:E63"/>
    <mergeCell ref="B54:E54"/>
    <mergeCell ref="B55:E55"/>
    <mergeCell ref="B90:E90"/>
    <mergeCell ref="B95:E95"/>
    <mergeCell ref="B82:E82"/>
    <mergeCell ref="B59:E59"/>
    <mergeCell ref="B62:E62"/>
    <mergeCell ref="B61:E61"/>
    <mergeCell ref="B60:E60"/>
    <mergeCell ref="B64:E64"/>
    <mergeCell ref="B67:E67"/>
    <mergeCell ref="B81:E81"/>
    <mergeCell ref="B101:E101"/>
    <mergeCell ref="B88:E88"/>
    <mergeCell ref="B70:E70"/>
    <mergeCell ref="B76:E76"/>
    <mergeCell ref="B100:E100"/>
    <mergeCell ref="B94:E94"/>
    <mergeCell ref="B93:E93"/>
    <mergeCell ref="B84:E84"/>
    <mergeCell ref="B85:E85"/>
    <mergeCell ref="B83:E83"/>
    <mergeCell ref="B89:E89"/>
    <mergeCell ref="B86:E86"/>
    <mergeCell ref="B96:E96"/>
    <mergeCell ref="B97:E97"/>
    <mergeCell ref="B87:E87"/>
    <mergeCell ref="B68:E68"/>
    <mergeCell ref="B77:E77"/>
    <mergeCell ref="B74:E74"/>
    <mergeCell ref="B75:E75"/>
    <mergeCell ref="B69:E69"/>
  </mergeCells>
  <phoneticPr fontId="4" type="noConversion"/>
  <hyperlinks>
    <hyperlink ref="D9" r:id="rId1"/>
  </hyperlinks>
  <pageMargins left="0.7" right="0.7" top="0.75" bottom="0.75" header="0.3" footer="0.3"/>
  <pageSetup scale="82" fitToHeight="0" orientation="portrait" r:id="rId2"/>
  <headerFooter alignWithMargins="0">
    <oddFooter>&amp;L&amp;F&amp;C&amp;A&amp;RPage &amp;P of &amp;N</oddFooter>
  </headerFooter>
  <rowBreaks count="1" manualBreakCount="1">
    <brk id="29"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2"/>
  <sheetViews>
    <sheetView workbookViewId="0">
      <selection activeCell="I1" sqref="I1:K1"/>
    </sheetView>
  </sheetViews>
  <sheetFormatPr defaultRowHeight="12.75" x14ac:dyDescent="0.2"/>
  <cols>
    <col min="1" max="1" width="14.28515625" style="297" customWidth="1"/>
    <col min="2" max="2" width="15.7109375" style="265" customWidth="1"/>
    <col min="3" max="3" width="18.5703125" style="265" customWidth="1"/>
    <col min="4" max="16" width="15.7109375" style="265" customWidth="1"/>
    <col min="17" max="17" width="16" style="265" bestFit="1" customWidth="1"/>
    <col min="18" max="16384" width="9.140625" style="265"/>
  </cols>
  <sheetData>
    <row r="1" spans="1:18" ht="16.5" thickBot="1" x14ac:dyDescent="0.25">
      <c r="A1" s="588" t="s">
        <v>166</v>
      </c>
      <c r="B1" s="632"/>
      <c r="C1" s="573" t="str">
        <f>IF('Invoice Summary'!B1="","",'Invoice Summary'!B1)</f>
        <v/>
      </c>
      <c r="D1" s="573"/>
      <c r="E1" s="574"/>
      <c r="G1" s="633" t="s">
        <v>200</v>
      </c>
      <c r="H1" s="634"/>
      <c r="I1" s="636" t="str">
        <f>IF('Invoice Summary'!I3="","",'Invoice Summary'!I3)</f>
        <v/>
      </c>
      <c r="J1" s="615"/>
      <c r="K1" s="616"/>
    </row>
    <row r="2" spans="1:18" ht="15.75" x14ac:dyDescent="0.25">
      <c r="A2" s="590" t="s">
        <v>0</v>
      </c>
      <c r="B2" s="635"/>
      <c r="C2" s="575" t="str">
        <f>IF('Invoice Summary'!B4="","",'Invoice Summary'!B4)</f>
        <v/>
      </c>
      <c r="D2" s="575"/>
      <c r="E2" s="576"/>
      <c r="F2" s="192"/>
      <c r="G2" s="192"/>
      <c r="H2" s="192"/>
      <c r="I2" s="192"/>
      <c r="J2" s="192"/>
      <c r="K2" s="202"/>
    </row>
    <row r="3" spans="1:18" ht="16.5" thickBot="1" x14ac:dyDescent="0.3">
      <c r="A3" s="571" t="s">
        <v>25</v>
      </c>
      <c r="B3" s="640"/>
      <c r="C3" s="592" t="str">
        <f>IF('Invoice Summary'!B5="","",'Invoice Summary'!B5)</f>
        <v/>
      </c>
      <c r="D3" s="592"/>
      <c r="E3" s="593"/>
      <c r="F3" s="192"/>
      <c r="G3" s="192"/>
      <c r="H3" s="192"/>
      <c r="I3" s="192"/>
      <c r="J3" s="192"/>
      <c r="K3" s="202"/>
    </row>
    <row r="4" spans="1:18" ht="16.5" thickBot="1" x14ac:dyDescent="0.3">
      <c r="A4" s="200"/>
      <c r="B4" s="200"/>
      <c r="C4" s="257"/>
      <c r="D4" s="257"/>
      <c r="E4" s="258"/>
      <c r="F4" s="192"/>
      <c r="G4" s="192"/>
      <c r="H4" s="192"/>
      <c r="I4" s="192"/>
      <c r="J4" s="192"/>
      <c r="K4" s="202"/>
    </row>
    <row r="5" spans="1:18" ht="15.75" x14ac:dyDescent="0.25">
      <c r="A5" s="579" t="s">
        <v>168</v>
      </c>
      <c r="B5" s="580"/>
      <c r="C5" s="389" t="str">
        <f>IF('Invoice Summary'!B7="","",'Invoice Summary'!B7)</f>
        <v/>
      </c>
      <c r="D5" s="259"/>
      <c r="E5" s="258"/>
      <c r="F5" s="192"/>
      <c r="G5" s="192"/>
      <c r="H5" s="192"/>
      <c r="I5" s="192"/>
      <c r="J5" s="192"/>
      <c r="K5" s="202"/>
    </row>
    <row r="6" spans="1:18" ht="16.5" thickBot="1" x14ac:dyDescent="0.3">
      <c r="A6" s="586" t="s">
        <v>23</v>
      </c>
      <c r="B6" s="587"/>
      <c r="C6" s="390" t="str">
        <f>IF('Invoice Summary'!B8="","",'Invoice Summary'!B8)</f>
        <v/>
      </c>
      <c r="D6" s="260"/>
      <c r="E6" s="261"/>
      <c r="F6" s="192"/>
      <c r="G6" s="192"/>
      <c r="H6" s="192"/>
      <c r="I6" s="192"/>
      <c r="J6" s="192"/>
      <c r="K6" s="202"/>
    </row>
    <row r="7" spans="1:18" ht="16.5" thickBot="1" x14ac:dyDescent="0.3">
      <c r="A7" s="586" t="s">
        <v>1</v>
      </c>
      <c r="B7" s="587"/>
      <c r="C7" s="390" t="str">
        <f>IF('Invoice Summary'!B9="","",'Invoice Summary'!B9)</f>
        <v/>
      </c>
      <c r="D7" s="262" t="s">
        <v>142</v>
      </c>
      <c r="E7" s="384" t="str">
        <f>IF('Invoice Summary'!D9="","",'Invoice Summary'!D9)</f>
        <v/>
      </c>
      <c r="F7" s="192"/>
      <c r="G7" s="192"/>
      <c r="H7" s="192"/>
      <c r="I7" s="192"/>
      <c r="J7" s="192"/>
      <c r="K7" s="202"/>
    </row>
    <row r="8" spans="1:18" ht="16.5" thickBot="1" x14ac:dyDescent="0.3">
      <c r="A8" s="610" t="s">
        <v>202</v>
      </c>
      <c r="B8" s="611"/>
      <c r="C8" s="391" t="str">
        <f>IF('Invoice Summary'!B10="","",'Invoice Summary'!B10)</f>
        <v/>
      </c>
      <c r="D8" s="263"/>
      <c r="E8" s="263"/>
      <c r="F8" s="192"/>
      <c r="G8" s="192"/>
      <c r="H8" s="192"/>
      <c r="I8" s="192"/>
      <c r="J8" s="192"/>
    </row>
    <row r="10" spans="1:18" ht="13.5" thickBot="1" x14ac:dyDescent="0.25"/>
    <row r="11" spans="1:18" ht="14.25" customHeight="1" thickBot="1" x14ac:dyDescent="0.25">
      <c r="B11" s="637" t="s">
        <v>276</v>
      </c>
      <c r="C11" s="638"/>
      <c r="D11" s="638"/>
      <c r="E11" s="638"/>
      <c r="F11" s="638"/>
      <c r="G11" s="638"/>
      <c r="H11" s="638"/>
      <c r="I11" s="638"/>
      <c r="J11" s="638"/>
      <c r="K11" s="638"/>
      <c r="L11" s="638"/>
      <c r="M11" s="638"/>
      <c r="N11" s="638"/>
      <c r="O11" s="638"/>
      <c r="P11" s="639"/>
    </row>
    <row r="12" spans="1:18" ht="22.5" customHeight="1" thickBot="1" x14ac:dyDescent="0.25">
      <c r="A12" s="298" t="s">
        <v>223</v>
      </c>
      <c r="B12" s="298" t="str">
        <f>IF(ISBLANK(INDEX('Funding Sources and Amendments'!$A$14:$A$28,COLUMNS($A13:A13),1)),"-",INDEX('Funding Sources and Amendments'!$A$14:$A$28,COLUMNS($A13:A13),1))</f>
        <v>-</v>
      </c>
      <c r="C12" s="298" t="str">
        <f>IF(ISBLANK(INDEX('Funding Sources and Amendments'!$A$14:$A$28,COLUMNS($A13:B13),1)),"-",INDEX('Funding Sources and Amendments'!$A$14:$A$28,COLUMNS($A13:B13),1))</f>
        <v>-</v>
      </c>
      <c r="D12" s="298" t="str">
        <f>IF(ISBLANK(INDEX('Funding Sources and Amendments'!$A$14:$A$28,COLUMNS($A13:C13),1)),"-",INDEX('Funding Sources and Amendments'!$A$14:$A$28,COLUMNS($A13:C13),1))</f>
        <v>-</v>
      </c>
      <c r="E12" s="298" t="str">
        <f>IF(ISBLANK(INDEX('Funding Sources and Amendments'!$A$14:$A$28,COLUMNS($A13:D13),1)),"-",INDEX('Funding Sources and Amendments'!$A$14:$A$28,COLUMNS($A13:D13),1))</f>
        <v>-</v>
      </c>
      <c r="F12" s="298" t="str">
        <f>IF(ISBLANK(INDEX('Funding Sources and Amendments'!$A$14:$A$28,COLUMNS($A13:E13),1)),"-",INDEX('Funding Sources and Amendments'!$A$14:$A$28,COLUMNS($A13:E13),1))</f>
        <v>-</v>
      </c>
      <c r="G12" s="298" t="str">
        <f>IF(ISBLANK(INDEX('Funding Sources and Amendments'!$A$14:$A$28,COLUMNS($A13:F13),1)),"-",INDEX('Funding Sources and Amendments'!$A$14:$A$28,COLUMNS($A13:F13),1))</f>
        <v>-</v>
      </c>
      <c r="H12" s="298" t="str">
        <f>IF(ISBLANK(INDEX('Funding Sources and Amendments'!$A$14:$A$28,COLUMNS($A13:G13),1)),"-",INDEX('Funding Sources and Amendments'!$A$14:$A$28,COLUMNS($A13:G13),1))</f>
        <v>-</v>
      </c>
      <c r="I12" s="298" t="str">
        <f>IF(ISBLANK(INDEX('Funding Sources and Amendments'!$A$14:$A$28,COLUMNS($A13:H13),1)),"-",INDEX('Funding Sources and Amendments'!$A$14:$A$28,COLUMNS($A13:H13),1))</f>
        <v>-</v>
      </c>
      <c r="J12" s="298" t="str">
        <f>IF(ISBLANK(INDEX('Funding Sources and Amendments'!$A$14:$A$28,COLUMNS($A13:I13),1)),"-",INDEX('Funding Sources and Amendments'!$A$14:$A$28,COLUMNS($A13:I13),1))</f>
        <v>-</v>
      </c>
      <c r="K12" s="298" t="str">
        <f>IF(ISBLANK(INDEX('Funding Sources and Amendments'!$A$14:$A$28,COLUMNS($A13:J13),1)),"-",INDEX('Funding Sources and Amendments'!$A$14:$A$28,COLUMNS($A13:J13),1))</f>
        <v>-</v>
      </c>
      <c r="L12" s="298" t="str">
        <f>IF(ISBLANK(INDEX('Funding Sources and Amendments'!$A$14:$A$28,COLUMNS($A13:K13),1)),"-",INDEX('Funding Sources and Amendments'!$A$14:$A$28,COLUMNS($A13:K13),1))</f>
        <v>-</v>
      </c>
      <c r="M12" s="298" t="str">
        <f>IF(ISBLANK(INDEX('Funding Sources and Amendments'!$A$14:$A$28,COLUMNS($A13:L13),1)),"-",INDEX('Funding Sources and Amendments'!$A$14:$A$28,COLUMNS($A13:L13),1))</f>
        <v>-</v>
      </c>
      <c r="N12" s="298" t="str">
        <f>IF(ISBLANK(INDEX('Funding Sources and Amendments'!$A$14:$A$28,COLUMNS($A13:M13),1)),"-",INDEX('Funding Sources and Amendments'!$A$14:$A$28,COLUMNS($A13:M13),1))</f>
        <v>-</v>
      </c>
      <c r="O12" s="298" t="str">
        <f>IF(ISBLANK(INDEX('Funding Sources and Amendments'!$A$14:$A$28,COLUMNS($A13:N13),1)),"-",INDEX('Funding Sources and Amendments'!$A$14:$A$28,COLUMNS($A13:N13),1))</f>
        <v>-</v>
      </c>
      <c r="P12" s="298" t="str">
        <f>IF(ISBLANK(INDEX('Funding Sources and Amendments'!$A$14:$A$28,COLUMNS($A13:O13),1)),"-",INDEX('Funding Sources and Amendments'!$A$14:$A$28,COLUMNS($A13:O13),1))</f>
        <v>-</v>
      </c>
      <c r="Q12" s="299" t="s">
        <v>224</v>
      </c>
    </row>
    <row r="13" spans="1:18" ht="22.5" customHeight="1" x14ac:dyDescent="0.2">
      <c r="A13" s="300" t="str">
        <f>IF(ISBLANK('Multiple CIP Codes Data'!A14),"",'Multiple CIP Codes Data'!A14)</f>
        <v/>
      </c>
      <c r="B13" s="301" t="str">
        <f>IF(OR(B$12="-",$A13=""),"",SUMIF('Invoice Charges Detail'!$F$11:$M$401,'Multiple CIP Codes Summary'!$A13,'Invoice Charges Detail'!$M$11:$M$401)*VLOOKUP($A13,CIP_Multipliers,(MATCH(B$12,'Multiple CIP Codes Data'!$B$12:$J$12,0)+1),FALSE))</f>
        <v/>
      </c>
      <c r="C13" s="301" t="str">
        <f>IF(OR(C$12="-",$A13=""),"",SUMIF('Invoice Charges Detail'!$F$11:$M$401,'Multiple CIP Codes Summary'!$A13,'Invoice Charges Detail'!$M$11:$M$401)*VLOOKUP($A13,CIP_Multipliers,(MATCH(C$12,'Multiple CIP Codes Data'!$B$12:$J$12,0)+1),FALSE))</f>
        <v/>
      </c>
      <c r="D13" s="301" t="str">
        <f>IF(OR(D$12="-",$A13=""),"",SUMIF('Invoice Charges Detail'!$F$11:$M$401,'Multiple CIP Codes Summary'!$A13,'Invoice Charges Detail'!$M$11:$M$401)*VLOOKUP($A13,CIP_Multipliers,(MATCH(D$12,'Multiple CIP Codes Data'!$B$12:$J$12,0)+1),FALSE))</f>
        <v/>
      </c>
      <c r="E13" s="301" t="str">
        <f>IF(OR(E$12="-",$A13=""),"",SUMIF('Invoice Charges Detail'!$F$11:$M$401,'Multiple CIP Codes Summary'!$A13,'Invoice Charges Detail'!$M$11:$M$401)*VLOOKUP($A13,CIP_Multipliers,(MATCH(E$12,'Multiple CIP Codes Data'!$B$12:$J$12,0)+1),FALSE))</f>
        <v/>
      </c>
      <c r="F13" s="301" t="str">
        <f>IF(OR(F$12="-",$A13=""),"",SUMIF('Invoice Charges Detail'!$F$11:$M$401,'Multiple CIP Codes Summary'!$A13,'Invoice Charges Detail'!$M$11:$M$401)*VLOOKUP($A13,CIP_Multipliers,(MATCH(F$12,'Multiple CIP Codes Data'!$B$12:$J$12,0)+1),FALSE))</f>
        <v/>
      </c>
      <c r="G13" s="301" t="str">
        <f>IF(OR(G$12="-",$A13=""),"",SUMIF('Invoice Charges Detail'!$F$11:$M$401,'Multiple CIP Codes Summary'!$A13,'Invoice Charges Detail'!$M$11:$M$401)*VLOOKUP($A13,CIP_Multipliers,(MATCH(G$12,'Multiple CIP Codes Data'!$B$12:$J$12,0)+1),FALSE))</f>
        <v/>
      </c>
      <c r="H13" s="301" t="str">
        <f>IF(OR(H$12="-",$A13=""),"",SUMIF('Invoice Charges Detail'!$F$11:$M$401,'Multiple CIP Codes Summary'!$A13,'Invoice Charges Detail'!$M$11:$M$401)*VLOOKUP($A13,CIP_Multipliers,(MATCH(H$12,'Multiple CIP Codes Data'!$B$12:$J$12,0)+1),FALSE))</f>
        <v/>
      </c>
      <c r="I13" s="301" t="str">
        <f>IF(OR(I$12="-",$A13=""),"",SUMIF('Invoice Charges Detail'!$F$11:$M$401,'Multiple CIP Codes Summary'!$A13,'Invoice Charges Detail'!$M$11:$M$401)*VLOOKUP($A13,CIP_Multipliers,(MATCH(I$12,'Multiple CIP Codes Data'!$B$12:$J$12,0)+1),FALSE))</f>
        <v/>
      </c>
      <c r="J13" s="301" t="str">
        <f>IF(OR(J$12="-",$A13=""),"",SUMIF('Invoice Charges Detail'!$F$11:$M$401,'Multiple CIP Codes Summary'!$A13,'Invoice Charges Detail'!$M$11:$M$401)*VLOOKUP($A13,CIP_Multipliers,(MATCH(J$12,'Multiple CIP Codes Data'!$B$12:$J$12,0)+1),FALSE))</f>
        <v/>
      </c>
      <c r="K13" s="301" t="str">
        <f>IF(OR(K$12="-",$A13=""),"",SUMIF('Invoice Charges Detail'!$F$11:$M$401,'Multiple CIP Codes Summary'!$A13,'Invoice Charges Detail'!$M$11:$M$401)*VLOOKUP($A13,CIP_Multipliers,(MATCH(K$12,'Multiple CIP Codes Data'!$B$12:$J$12,0)+1),FALSE))</f>
        <v/>
      </c>
      <c r="L13" s="301" t="str">
        <f>IF(OR(L$12="-",$A13=""),"",SUMIF('Invoice Charges Detail'!$F$11:$M$401,'Multiple CIP Codes Summary'!$A13,'Invoice Charges Detail'!$M$11:$M$401)*VLOOKUP($A13,CIP_Multipliers,(MATCH(L$12,'Multiple CIP Codes Data'!$B$12:$J$12,0)+1),FALSE))</f>
        <v/>
      </c>
      <c r="M13" s="301" t="str">
        <f>IF(OR(M$12="-",$A13=""),"",SUMIF('Invoice Charges Detail'!$F$11:$M$401,'Multiple CIP Codes Summary'!$A13,'Invoice Charges Detail'!$M$11:$M$401)*VLOOKUP($A13,CIP_Multipliers,(MATCH(M$12,'Multiple CIP Codes Data'!$B$12:$J$12,0)+1),FALSE))</f>
        <v/>
      </c>
      <c r="N13" s="301" t="str">
        <f>IF(OR(N$12="-",$A13=""),"",SUMIF('Invoice Charges Detail'!$F$11:$M$401,'Multiple CIP Codes Summary'!$A13,'Invoice Charges Detail'!$M$11:$M$401)*VLOOKUP($A13,CIP_Multipliers,(MATCH(N$12,'Multiple CIP Codes Data'!$B$12:$J$12,0)+1),FALSE))</f>
        <v/>
      </c>
      <c r="O13" s="301" t="str">
        <f>IF(OR(O$12="-",$A13=""),"",SUMIF('Invoice Charges Detail'!$F$11:$M$401,'Multiple CIP Codes Summary'!$A13,'Invoice Charges Detail'!$M$11:$M$401)*VLOOKUP($A13,CIP_Multipliers,(MATCH(O$12,'Multiple CIP Codes Data'!$B$12:$J$12,0)+1),FALSE))</f>
        <v/>
      </c>
      <c r="P13" s="301" t="str">
        <f>IF(OR(P$12="-",$A13=""),"",SUMIF('Invoice Charges Detail'!$F$11:$M$401,'Multiple CIP Codes Summary'!$A13,'Invoice Charges Detail'!$M$11:$M$401)*VLOOKUP($A13,CIP_Multipliers,(MATCH(P$12,'Multiple CIP Codes Data'!$B$12:$J$12,0)+1),FALSE))</f>
        <v/>
      </c>
      <c r="Q13" s="301" t="str">
        <f>IF(SUM(B13:P13)&lt;=0,"",SUM(B13:P13))</f>
        <v/>
      </c>
      <c r="R13" s="302"/>
    </row>
    <row r="14" spans="1:18" ht="22.5" customHeight="1" x14ac:dyDescent="0.2">
      <c r="A14" s="303" t="str">
        <f>IF(ISBLANK('Multiple CIP Codes Data'!A15),"",'Multiple CIP Codes Data'!A15)</f>
        <v/>
      </c>
      <c r="B14" s="301" t="str">
        <f>IF(OR(B$12="-",$A14=""),"",SUMIF('Invoice Charges Detail'!$F$11:$M$401,'Multiple CIP Codes Summary'!$A14,'Invoice Charges Detail'!$M$11:$M$401)*VLOOKUP($A14,CIP_Multipliers,(MATCH(B$12,'Multiple CIP Codes Data'!$B$12:$J$12,0)+1),FALSE))</f>
        <v/>
      </c>
      <c r="C14" s="301" t="str">
        <f>IF(OR(C$12="-",$A14=""),"",SUMIF('Invoice Charges Detail'!$F$11:$M$401,'Multiple CIP Codes Summary'!$A14,'Invoice Charges Detail'!$M$11:$M$401)*VLOOKUP($A14,CIP_Multipliers,(MATCH(C$12,'Multiple CIP Codes Data'!$B$12:$J$12,0)+1),FALSE))</f>
        <v/>
      </c>
      <c r="D14" s="301" t="str">
        <f>IF(OR(D$12="-",$A14=""),"",SUMIF('Invoice Charges Detail'!$F$11:$M$401,'Multiple CIP Codes Summary'!$A14,'Invoice Charges Detail'!$M$11:$M$401)*VLOOKUP($A14,CIP_Multipliers,(MATCH(D$12,'Multiple CIP Codes Data'!$B$12:$J$12,0)+1),FALSE))</f>
        <v/>
      </c>
      <c r="E14" s="301" t="str">
        <f>IF(OR(E$12="-",$A14=""),"",SUMIF('Invoice Charges Detail'!$F$11:$M$401,'Multiple CIP Codes Summary'!$A14,'Invoice Charges Detail'!$M$11:$M$401)*VLOOKUP($A14,CIP_Multipliers,(MATCH(E$12,'Multiple CIP Codes Data'!$B$12:$J$12,0)+1),FALSE))</f>
        <v/>
      </c>
      <c r="F14" s="301" t="str">
        <f>IF(OR(F$12="-",$A14=""),"",SUMIF('Invoice Charges Detail'!$F$11:$M$401,'Multiple CIP Codes Summary'!$A14,'Invoice Charges Detail'!$M$11:$M$401)*VLOOKUP($A14,CIP_Multipliers,(MATCH(F$12,'Multiple CIP Codes Data'!$B$12:$J$12,0)+1),FALSE))</f>
        <v/>
      </c>
      <c r="G14" s="301" t="str">
        <f>IF(OR(G$12="-",$A14=""),"",SUMIF('Invoice Charges Detail'!$F$11:$M$401,'Multiple CIP Codes Summary'!$A14,'Invoice Charges Detail'!$M$11:$M$401)*VLOOKUP($A14,CIP_Multipliers,(MATCH(G$12,'Multiple CIP Codes Data'!$B$12:$J$12,0)+1),FALSE))</f>
        <v/>
      </c>
      <c r="H14" s="301" t="str">
        <f>IF(OR(H$12="-",$A14=""),"",SUMIF('Invoice Charges Detail'!$F$11:$M$401,'Multiple CIP Codes Summary'!$A14,'Invoice Charges Detail'!$M$11:$M$401)*VLOOKUP($A14,CIP_Multipliers,(MATCH(H$12,'Multiple CIP Codes Data'!$B$12:$J$12,0)+1),FALSE))</f>
        <v/>
      </c>
      <c r="I14" s="301" t="str">
        <f>IF(OR(I$12="-",$A14=""),"",SUMIF('Invoice Charges Detail'!$F$11:$M$401,'Multiple CIP Codes Summary'!$A14,'Invoice Charges Detail'!$M$11:$M$401)*VLOOKUP($A14,CIP_Multipliers,(MATCH(I$12,'Multiple CIP Codes Data'!$B$12:$J$12,0)+1),FALSE))</f>
        <v/>
      </c>
      <c r="J14" s="301" t="str">
        <f>IF(OR(J$12="-",$A14=""),"",SUMIF('Invoice Charges Detail'!$F$11:$M$401,'Multiple CIP Codes Summary'!$A14,'Invoice Charges Detail'!$M$11:$M$401)*VLOOKUP($A14,CIP_Multipliers,(MATCH(J$12,'Multiple CIP Codes Data'!$B$12:$J$12,0)+1),FALSE))</f>
        <v/>
      </c>
      <c r="K14" s="301" t="str">
        <f>IF(OR(K$12="-",$A14=""),"",SUMIF('Invoice Charges Detail'!$F$11:$M$401,'Multiple CIP Codes Summary'!$A14,'Invoice Charges Detail'!$M$11:$M$401)*VLOOKUP($A14,CIP_Multipliers,(MATCH(K$12,'Multiple CIP Codes Data'!$B$12:$J$12,0)+1),FALSE))</f>
        <v/>
      </c>
      <c r="L14" s="301" t="str">
        <f>IF(OR(L$12="-",$A14=""),"",SUMIF('Invoice Charges Detail'!$F$11:$M$401,'Multiple CIP Codes Summary'!$A14,'Invoice Charges Detail'!$M$11:$M$401)*VLOOKUP($A14,CIP_Multipliers,(MATCH(L$12,'Multiple CIP Codes Data'!$B$12:$J$12,0)+1),FALSE))</f>
        <v/>
      </c>
      <c r="M14" s="301" t="str">
        <f>IF(OR(M$12="-",$A14=""),"",SUMIF('Invoice Charges Detail'!$F$11:$M$401,'Multiple CIP Codes Summary'!$A14,'Invoice Charges Detail'!$M$11:$M$401)*VLOOKUP($A14,CIP_Multipliers,(MATCH(M$12,'Multiple CIP Codes Data'!$B$12:$J$12,0)+1),FALSE))</f>
        <v/>
      </c>
      <c r="N14" s="301" t="str">
        <f>IF(OR(N$12="-",$A14=""),"",SUMIF('Invoice Charges Detail'!$F$11:$M$401,'Multiple CIP Codes Summary'!$A14,'Invoice Charges Detail'!$M$11:$M$401)*VLOOKUP($A14,CIP_Multipliers,(MATCH(N$12,'Multiple CIP Codes Data'!$B$12:$J$12,0)+1),FALSE))</f>
        <v/>
      </c>
      <c r="O14" s="301" t="str">
        <f>IF(OR(O$12="-",$A14=""),"",SUMIF('Invoice Charges Detail'!$F$11:$M$401,'Multiple CIP Codes Summary'!$A14,'Invoice Charges Detail'!$M$11:$M$401)*VLOOKUP($A14,CIP_Multipliers,(MATCH(O$12,'Multiple CIP Codes Data'!$B$12:$J$12,0)+1),FALSE))</f>
        <v/>
      </c>
      <c r="P14" s="301" t="str">
        <f>IF(OR(P$12="-",$A14=""),"",SUMIF('Invoice Charges Detail'!$F$11:$M$401,'Multiple CIP Codes Summary'!$A14,'Invoice Charges Detail'!$M$11:$M$401)*VLOOKUP($A14,CIP_Multipliers,(MATCH(P$12,'Multiple CIP Codes Data'!$B$12:$J$12,0)+1),FALSE))</f>
        <v/>
      </c>
      <c r="Q14" s="301" t="str">
        <f t="shared" ref="Q14:Q37" si="0">IF(SUM(B14:P14)&lt;=0,"",SUM(B14:P14))</f>
        <v/>
      </c>
      <c r="R14" s="302"/>
    </row>
    <row r="15" spans="1:18" ht="22.5" customHeight="1" x14ac:dyDescent="0.2">
      <c r="A15" s="303" t="str">
        <f>IF(ISBLANK('Multiple CIP Codes Data'!A16),"",'Multiple CIP Codes Data'!A16)</f>
        <v/>
      </c>
      <c r="B15" s="301" t="str">
        <f>IF(OR(B$12="-",$A15=""),"",SUMIF('Invoice Charges Detail'!$F$11:$M$401,'Multiple CIP Codes Summary'!$A15,'Invoice Charges Detail'!$M$11:$M$401)*VLOOKUP($A15,CIP_Multipliers,(MATCH(B$12,'Multiple CIP Codes Data'!$B$12:$J$12,0)+1),FALSE))</f>
        <v/>
      </c>
      <c r="C15" s="301" t="str">
        <f>IF(OR(C$12="-",$A15=""),"",SUMIF('Invoice Charges Detail'!$F$11:$M$401,'Multiple CIP Codes Summary'!$A15,'Invoice Charges Detail'!$M$11:$M$401)*VLOOKUP($A15,CIP_Multipliers,(MATCH(C$12,'Multiple CIP Codes Data'!$B$12:$J$12,0)+1),FALSE))</f>
        <v/>
      </c>
      <c r="D15" s="301" t="str">
        <f>IF(OR(D$12="-",$A15=""),"",SUMIF('Invoice Charges Detail'!$F$11:$M$401,'Multiple CIP Codes Summary'!$A15,'Invoice Charges Detail'!$M$11:$M$401)*VLOOKUP($A15,CIP_Multipliers,(MATCH(D$12,'Multiple CIP Codes Data'!$B$12:$J$12,0)+1),FALSE))</f>
        <v/>
      </c>
      <c r="E15" s="301" t="str">
        <f>IF(OR(E$12="-",$A15=""),"",SUMIF('Invoice Charges Detail'!$F$11:$M$401,'Multiple CIP Codes Summary'!$A15,'Invoice Charges Detail'!$M$11:$M$401)*VLOOKUP($A15,CIP_Multipliers,(MATCH(E$12,'Multiple CIP Codes Data'!$B$12:$J$12,0)+1),FALSE))</f>
        <v/>
      </c>
      <c r="F15" s="301" t="str">
        <f>IF(OR(F$12="-",$A15=""),"",SUMIF('Invoice Charges Detail'!$F$11:$M$401,'Multiple CIP Codes Summary'!$A15,'Invoice Charges Detail'!$M$11:$M$401)*VLOOKUP($A15,CIP_Multipliers,(MATCH(F$12,'Multiple CIP Codes Data'!$B$12:$J$12,0)+1),FALSE))</f>
        <v/>
      </c>
      <c r="G15" s="301" t="str">
        <f>IF(OR(G$12="-",$A15=""),"",SUMIF('Invoice Charges Detail'!$F$11:$M$401,'Multiple CIP Codes Summary'!$A15,'Invoice Charges Detail'!$M$11:$M$401)*VLOOKUP($A15,CIP_Multipliers,(MATCH(G$12,'Multiple CIP Codes Data'!$B$12:$J$12,0)+1),FALSE))</f>
        <v/>
      </c>
      <c r="H15" s="301" t="str">
        <f>IF(OR(H$12="-",$A15=""),"",SUMIF('Invoice Charges Detail'!$F$11:$M$401,'Multiple CIP Codes Summary'!$A15,'Invoice Charges Detail'!$M$11:$M$401)*VLOOKUP($A15,CIP_Multipliers,(MATCH(H$12,'Multiple CIP Codes Data'!$B$12:$J$12,0)+1),FALSE))</f>
        <v/>
      </c>
      <c r="I15" s="301" t="str">
        <f>IF(OR(I$12="-",$A15=""),"",SUMIF('Invoice Charges Detail'!$F$11:$M$401,'Multiple CIP Codes Summary'!$A15,'Invoice Charges Detail'!$M$11:$M$401)*VLOOKUP($A15,CIP_Multipliers,(MATCH(I$12,'Multiple CIP Codes Data'!$B$12:$J$12,0)+1),FALSE))</f>
        <v/>
      </c>
      <c r="J15" s="301" t="str">
        <f>IF(OR(J$12="-",$A15=""),"",SUMIF('Invoice Charges Detail'!$F$11:$M$401,'Multiple CIP Codes Summary'!$A15,'Invoice Charges Detail'!$M$11:$M$401)*VLOOKUP($A15,CIP_Multipliers,(MATCH(J$12,'Multiple CIP Codes Data'!$B$12:$J$12,0)+1),FALSE))</f>
        <v/>
      </c>
      <c r="K15" s="301" t="str">
        <f>IF(OR(K$12="-",$A15=""),"",SUMIF('Invoice Charges Detail'!$F$11:$M$401,'Multiple CIP Codes Summary'!$A15,'Invoice Charges Detail'!$M$11:$M$401)*VLOOKUP($A15,CIP_Multipliers,(MATCH(K$12,'Multiple CIP Codes Data'!$B$12:$J$12,0)+1),FALSE))</f>
        <v/>
      </c>
      <c r="L15" s="301" t="str">
        <f>IF(OR(L$12="-",$A15=""),"",SUMIF('Invoice Charges Detail'!$F$11:$M$401,'Multiple CIP Codes Summary'!$A15,'Invoice Charges Detail'!$M$11:$M$401)*VLOOKUP($A15,CIP_Multipliers,(MATCH(L$12,'Multiple CIP Codes Data'!$B$12:$J$12,0)+1),FALSE))</f>
        <v/>
      </c>
      <c r="M15" s="301" t="str">
        <f>IF(OR(M$12="-",$A15=""),"",SUMIF('Invoice Charges Detail'!$F$11:$M$401,'Multiple CIP Codes Summary'!$A15,'Invoice Charges Detail'!$M$11:$M$401)*VLOOKUP($A15,CIP_Multipliers,(MATCH(M$12,'Multiple CIP Codes Data'!$B$12:$J$12,0)+1),FALSE))</f>
        <v/>
      </c>
      <c r="N15" s="301" t="str">
        <f>IF(OR(N$12="-",$A15=""),"",SUMIF('Invoice Charges Detail'!$F$11:$M$401,'Multiple CIP Codes Summary'!$A15,'Invoice Charges Detail'!$M$11:$M$401)*VLOOKUP($A15,CIP_Multipliers,(MATCH(N$12,'Multiple CIP Codes Data'!$B$12:$J$12,0)+1),FALSE))</f>
        <v/>
      </c>
      <c r="O15" s="301" t="str">
        <f>IF(OR(O$12="-",$A15=""),"",SUMIF('Invoice Charges Detail'!$F$11:$M$401,'Multiple CIP Codes Summary'!$A15,'Invoice Charges Detail'!$M$11:$M$401)*VLOOKUP($A15,CIP_Multipliers,(MATCH(O$12,'Multiple CIP Codes Data'!$B$12:$J$12,0)+1),FALSE))</f>
        <v/>
      </c>
      <c r="P15" s="301" t="str">
        <f>IF(OR(P$12="-",$A15=""),"",SUMIF('Invoice Charges Detail'!$F$11:$M$401,'Multiple CIP Codes Summary'!$A15,'Invoice Charges Detail'!$M$11:$M$401)*VLOOKUP($A15,CIP_Multipliers,(MATCH(P$12,'Multiple CIP Codes Data'!$B$12:$J$12,0)+1),FALSE))</f>
        <v/>
      </c>
      <c r="Q15" s="301" t="str">
        <f t="shared" si="0"/>
        <v/>
      </c>
      <c r="R15" s="302"/>
    </row>
    <row r="16" spans="1:18" ht="22.5" customHeight="1" x14ac:dyDescent="0.2">
      <c r="A16" s="303" t="str">
        <f>IF(ISBLANK('Multiple CIP Codes Data'!A17),"",'Multiple CIP Codes Data'!A17)</f>
        <v/>
      </c>
      <c r="B16" s="301" t="str">
        <f>IF(OR(B$12="-",$A16=""),"",SUMIF('Invoice Charges Detail'!$F$11:$M$401,'Multiple CIP Codes Summary'!$A16,'Invoice Charges Detail'!$M$11:$M$401)*VLOOKUP($A16,CIP_Multipliers,(MATCH(B$12,'Multiple CIP Codes Data'!$B$12:$J$12,0)+1),FALSE))</f>
        <v/>
      </c>
      <c r="C16" s="301" t="str">
        <f>IF(OR(C$12="-",$A16=""),"",SUMIF('Invoice Charges Detail'!$F$11:$M$401,'Multiple CIP Codes Summary'!$A16,'Invoice Charges Detail'!$M$11:$M$401)*VLOOKUP($A16,CIP_Multipliers,(MATCH(C$12,'Multiple CIP Codes Data'!$B$12:$J$12,0)+1),FALSE))</f>
        <v/>
      </c>
      <c r="D16" s="301" t="str">
        <f>IF(OR(D$12="-",$A16=""),"",SUMIF('Invoice Charges Detail'!$F$11:$M$401,'Multiple CIP Codes Summary'!$A16,'Invoice Charges Detail'!$M$11:$M$401)*VLOOKUP($A16,CIP_Multipliers,(MATCH(D$12,'Multiple CIP Codes Data'!$B$12:$J$12,0)+1),FALSE))</f>
        <v/>
      </c>
      <c r="E16" s="301" t="str">
        <f>IF(OR(E$12="-",$A16=""),"",SUMIF('Invoice Charges Detail'!$F$11:$M$401,'Multiple CIP Codes Summary'!$A16,'Invoice Charges Detail'!$M$11:$M$401)*VLOOKUP($A16,CIP_Multipliers,(MATCH(E$12,'Multiple CIP Codes Data'!$B$12:$J$12,0)+1),FALSE))</f>
        <v/>
      </c>
      <c r="F16" s="301" t="str">
        <f>IF(OR(F$12="-",$A16=""),"",SUMIF('Invoice Charges Detail'!$F$11:$M$401,'Multiple CIP Codes Summary'!$A16,'Invoice Charges Detail'!$M$11:$M$401)*VLOOKUP($A16,CIP_Multipliers,(MATCH(F$12,'Multiple CIP Codes Data'!$B$12:$J$12,0)+1),FALSE))</f>
        <v/>
      </c>
      <c r="G16" s="301" t="str">
        <f>IF(OR(G$12="-",$A16=""),"",SUMIF('Invoice Charges Detail'!$F$11:$M$401,'Multiple CIP Codes Summary'!$A16,'Invoice Charges Detail'!$M$11:$M$401)*VLOOKUP($A16,CIP_Multipliers,(MATCH(G$12,'Multiple CIP Codes Data'!$B$12:$J$12,0)+1),FALSE))</f>
        <v/>
      </c>
      <c r="H16" s="301" t="str">
        <f>IF(OR(H$12="-",$A16=""),"",SUMIF('Invoice Charges Detail'!$F$11:$M$401,'Multiple CIP Codes Summary'!$A16,'Invoice Charges Detail'!$M$11:$M$401)*VLOOKUP($A16,CIP_Multipliers,(MATCH(H$12,'Multiple CIP Codes Data'!$B$12:$J$12,0)+1),FALSE))</f>
        <v/>
      </c>
      <c r="I16" s="301" t="str">
        <f>IF(OR(I$12="-",$A16=""),"",SUMIF('Invoice Charges Detail'!$F$11:$M$401,'Multiple CIP Codes Summary'!$A16,'Invoice Charges Detail'!$M$11:$M$401)*VLOOKUP($A16,CIP_Multipliers,(MATCH(I$12,'Multiple CIP Codes Data'!$B$12:$J$12,0)+1),FALSE))</f>
        <v/>
      </c>
      <c r="J16" s="301" t="str">
        <f>IF(OR(J$12="-",$A16=""),"",SUMIF('Invoice Charges Detail'!$F$11:$M$401,'Multiple CIP Codes Summary'!$A16,'Invoice Charges Detail'!$M$11:$M$401)*VLOOKUP($A16,CIP_Multipliers,(MATCH(J$12,'Multiple CIP Codes Data'!$B$12:$J$12,0)+1),FALSE))</f>
        <v/>
      </c>
      <c r="K16" s="301" t="str">
        <f>IF(OR(K$12="-",$A16=""),"",SUMIF('Invoice Charges Detail'!$F$11:$M$401,'Multiple CIP Codes Summary'!$A16,'Invoice Charges Detail'!$M$11:$M$401)*VLOOKUP($A16,CIP_Multipliers,(MATCH(K$12,'Multiple CIP Codes Data'!$B$12:$J$12,0)+1),FALSE))</f>
        <v/>
      </c>
      <c r="L16" s="301" t="str">
        <f>IF(OR(L$12="-",$A16=""),"",SUMIF('Invoice Charges Detail'!$F$11:$M$401,'Multiple CIP Codes Summary'!$A16,'Invoice Charges Detail'!$M$11:$M$401)*VLOOKUP($A16,CIP_Multipliers,(MATCH(L$12,'Multiple CIP Codes Data'!$B$12:$J$12,0)+1),FALSE))</f>
        <v/>
      </c>
      <c r="M16" s="301" t="str">
        <f>IF(OR(M$12="-",$A16=""),"",SUMIF('Invoice Charges Detail'!$F$11:$M$401,'Multiple CIP Codes Summary'!$A16,'Invoice Charges Detail'!$M$11:$M$401)*VLOOKUP($A16,CIP_Multipliers,(MATCH(M$12,'Multiple CIP Codes Data'!$B$12:$J$12,0)+1),FALSE))</f>
        <v/>
      </c>
      <c r="N16" s="301" t="str">
        <f>IF(OR(N$12="-",$A16=""),"",SUMIF('Invoice Charges Detail'!$F$11:$M$401,'Multiple CIP Codes Summary'!$A16,'Invoice Charges Detail'!$M$11:$M$401)*VLOOKUP($A16,CIP_Multipliers,(MATCH(N$12,'Multiple CIP Codes Data'!$B$12:$J$12,0)+1),FALSE))</f>
        <v/>
      </c>
      <c r="O16" s="301" t="str">
        <f>IF(OR(O$12="-",$A16=""),"",SUMIF('Invoice Charges Detail'!$F$11:$M$401,'Multiple CIP Codes Summary'!$A16,'Invoice Charges Detail'!$M$11:$M$401)*VLOOKUP($A16,CIP_Multipliers,(MATCH(O$12,'Multiple CIP Codes Data'!$B$12:$J$12,0)+1),FALSE))</f>
        <v/>
      </c>
      <c r="P16" s="301" t="str">
        <f>IF(OR(P$12="-",$A16=""),"",SUMIF('Invoice Charges Detail'!$F$11:$M$401,'Multiple CIP Codes Summary'!$A16,'Invoice Charges Detail'!$M$11:$M$401)*VLOOKUP($A16,CIP_Multipliers,(MATCH(P$12,'Multiple CIP Codes Data'!$B$12:$J$12,0)+1),FALSE))</f>
        <v/>
      </c>
      <c r="Q16" s="301" t="str">
        <f t="shared" si="0"/>
        <v/>
      </c>
      <c r="R16" s="302"/>
    </row>
    <row r="17" spans="1:18" ht="22.5" customHeight="1" x14ac:dyDescent="0.2">
      <c r="A17" s="303" t="str">
        <f>IF(ISBLANK('Multiple CIP Codes Data'!A18),"",'Multiple CIP Codes Data'!A18)</f>
        <v/>
      </c>
      <c r="B17" s="301" t="str">
        <f>IF(OR(B$12="-",$A17=""),"",SUMIF('Invoice Charges Detail'!$F$11:$M$401,'Multiple CIP Codes Summary'!$A17,'Invoice Charges Detail'!$M$11:$M$401)*VLOOKUP($A17,CIP_Multipliers,(MATCH(B$12,'Multiple CIP Codes Data'!$B$12:$J$12,0)+1),FALSE))</f>
        <v/>
      </c>
      <c r="C17" s="301" t="str">
        <f>IF(OR(C$12="-",$A17=""),"",SUMIF('Invoice Charges Detail'!$F$11:$M$401,'Multiple CIP Codes Summary'!$A17,'Invoice Charges Detail'!$M$11:$M$401)*VLOOKUP($A17,CIP_Multipliers,(MATCH(C$12,'Multiple CIP Codes Data'!$B$12:$J$12,0)+1),FALSE))</f>
        <v/>
      </c>
      <c r="D17" s="301" t="str">
        <f>IF(OR(D$12="-",$A17=""),"",SUMIF('Invoice Charges Detail'!$F$11:$M$401,'Multiple CIP Codes Summary'!$A17,'Invoice Charges Detail'!$M$11:$M$401)*VLOOKUP($A17,CIP_Multipliers,(MATCH(D$12,'Multiple CIP Codes Data'!$B$12:$J$12,0)+1),FALSE))</f>
        <v/>
      </c>
      <c r="E17" s="301" t="str">
        <f>IF(OR(E$12="-",$A17=""),"",SUMIF('Invoice Charges Detail'!$F$11:$M$401,'Multiple CIP Codes Summary'!$A17,'Invoice Charges Detail'!$M$11:$M$401)*VLOOKUP($A17,CIP_Multipliers,(MATCH(E$12,'Multiple CIP Codes Data'!$B$12:$J$12,0)+1),FALSE))</f>
        <v/>
      </c>
      <c r="F17" s="301" t="str">
        <f>IF(OR(F$12="-",$A17=""),"",SUMIF('Invoice Charges Detail'!$F$11:$M$401,'Multiple CIP Codes Summary'!$A17,'Invoice Charges Detail'!$M$11:$M$401)*VLOOKUP($A17,CIP_Multipliers,(MATCH(F$12,'Multiple CIP Codes Data'!$B$12:$J$12,0)+1),FALSE))</f>
        <v/>
      </c>
      <c r="G17" s="301" t="str">
        <f>IF(OR(G$12="-",$A17=""),"",SUMIF('Invoice Charges Detail'!$F$11:$M$401,'Multiple CIP Codes Summary'!$A17,'Invoice Charges Detail'!$M$11:$M$401)*VLOOKUP($A17,CIP_Multipliers,(MATCH(G$12,'Multiple CIP Codes Data'!$B$12:$J$12,0)+1),FALSE))</f>
        <v/>
      </c>
      <c r="H17" s="301" t="str">
        <f>IF(OR(H$12="-",$A17=""),"",SUMIF('Invoice Charges Detail'!$F$11:$M$401,'Multiple CIP Codes Summary'!$A17,'Invoice Charges Detail'!$M$11:$M$401)*VLOOKUP($A17,CIP_Multipliers,(MATCH(H$12,'Multiple CIP Codes Data'!$B$12:$J$12,0)+1),FALSE))</f>
        <v/>
      </c>
      <c r="I17" s="301" t="str">
        <f>IF(OR(I$12="-",$A17=""),"",SUMIF('Invoice Charges Detail'!$F$11:$M$401,'Multiple CIP Codes Summary'!$A17,'Invoice Charges Detail'!$M$11:$M$401)*VLOOKUP($A17,CIP_Multipliers,(MATCH(I$12,'Multiple CIP Codes Data'!$B$12:$J$12,0)+1),FALSE))</f>
        <v/>
      </c>
      <c r="J17" s="301" t="str">
        <f>IF(OR(J$12="-",$A17=""),"",SUMIF('Invoice Charges Detail'!$F$11:$M$401,'Multiple CIP Codes Summary'!$A17,'Invoice Charges Detail'!$M$11:$M$401)*VLOOKUP($A17,CIP_Multipliers,(MATCH(J$12,'Multiple CIP Codes Data'!$B$12:$J$12,0)+1),FALSE))</f>
        <v/>
      </c>
      <c r="K17" s="301" t="str">
        <f>IF(OR(K$12="-",$A17=""),"",SUMIF('Invoice Charges Detail'!$F$11:$M$401,'Multiple CIP Codes Summary'!$A17,'Invoice Charges Detail'!$M$11:$M$401)*VLOOKUP($A17,CIP_Multipliers,(MATCH(K$12,'Multiple CIP Codes Data'!$B$12:$J$12,0)+1),FALSE))</f>
        <v/>
      </c>
      <c r="L17" s="301" t="str">
        <f>IF(OR(L$12="-",$A17=""),"",SUMIF('Invoice Charges Detail'!$F$11:$M$401,'Multiple CIP Codes Summary'!$A17,'Invoice Charges Detail'!$M$11:$M$401)*VLOOKUP($A17,CIP_Multipliers,(MATCH(L$12,'Multiple CIP Codes Data'!$B$12:$J$12,0)+1),FALSE))</f>
        <v/>
      </c>
      <c r="M17" s="301" t="str">
        <f>IF(OR(M$12="-",$A17=""),"",SUMIF('Invoice Charges Detail'!$F$11:$M$401,'Multiple CIP Codes Summary'!$A17,'Invoice Charges Detail'!$M$11:$M$401)*VLOOKUP($A17,CIP_Multipliers,(MATCH(M$12,'Multiple CIP Codes Data'!$B$12:$J$12,0)+1),FALSE))</f>
        <v/>
      </c>
      <c r="N17" s="301" t="str">
        <f>IF(OR(N$12="-",$A17=""),"",SUMIF('Invoice Charges Detail'!$F$11:$M$401,'Multiple CIP Codes Summary'!$A17,'Invoice Charges Detail'!$M$11:$M$401)*VLOOKUP($A17,CIP_Multipliers,(MATCH(N$12,'Multiple CIP Codes Data'!$B$12:$J$12,0)+1),FALSE))</f>
        <v/>
      </c>
      <c r="O17" s="301" t="str">
        <f>IF(OR(O$12="-",$A17=""),"",SUMIF('Invoice Charges Detail'!$F$11:$M$401,'Multiple CIP Codes Summary'!$A17,'Invoice Charges Detail'!$M$11:$M$401)*VLOOKUP($A17,CIP_Multipliers,(MATCH(O$12,'Multiple CIP Codes Data'!$B$12:$J$12,0)+1),FALSE))</f>
        <v/>
      </c>
      <c r="P17" s="301" t="str">
        <f>IF(OR(P$12="-",$A17=""),"",SUMIF('Invoice Charges Detail'!$F$11:$M$401,'Multiple CIP Codes Summary'!$A17,'Invoice Charges Detail'!$M$11:$M$401)*VLOOKUP($A17,CIP_Multipliers,(MATCH(P$12,'Multiple CIP Codes Data'!$B$12:$J$12,0)+1),FALSE))</f>
        <v/>
      </c>
      <c r="Q17" s="301" t="str">
        <f t="shared" si="0"/>
        <v/>
      </c>
      <c r="R17" s="302"/>
    </row>
    <row r="18" spans="1:18" ht="22.5" customHeight="1" x14ac:dyDescent="0.2">
      <c r="A18" s="303" t="str">
        <f>IF(ISBLANK('Multiple CIP Codes Data'!A19),"",'Multiple CIP Codes Data'!A19)</f>
        <v/>
      </c>
      <c r="B18" s="301" t="str">
        <f>IF(OR(B$12="-",$A18=""),"",SUMIF('Invoice Charges Detail'!$F$11:$M$401,'Multiple CIP Codes Summary'!$A18,'Invoice Charges Detail'!$M$11:$M$401)*VLOOKUP($A18,CIP_Multipliers,(MATCH(B$12,'Multiple CIP Codes Data'!$B$12:$J$12,0)+1),FALSE))</f>
        <v/>
      </c>
      <c r="C18" s="301" t="str">
        <f>IF(OR(C$12="-",$A18=""),"",SUMIF('Invoice Charges Detail'!$F$11:$M$401,'Multiple CIP Codes Summary'!$A18,'Invoice Charges Detail'!$M$11:$M$401)*VLOOKUP($A18,CIP_Multipliers,(MATCH(C$12,'Multiple CIP Codes Data'!$B$12:$J$12,0)+1),FALSE))</f>
        <v/>
      </c>
      <c r="D18" s="301" t="str">
        <f>IF(OR(D$12="-",$A18=""),"",SUMIF('Invoice Charges Detail'!$F$11:$M$401,'Multiple CIP Codes Summary'!$A18,'Invoice Charges Detail'!$M$11:$M$401)*VLOOKUP($A18,CIP_Multipliers,(MATCH(D$12,'Multiple CIP Codes Data'!$B$12:$J$12,0)+1),FALSE))</f>
        <v/>
      </c>
      <c r="E18" s="301" t="str">
        <f>IF(OR(E$12="-",$A18=""),"",SUMIF('Invoice Charges Detail'!$F$11:$M$401,'Multiple CIP Codes Summary'!$A18,'Invoice Charges Detail'!$M$11:$M$401)*VLOOKUP($A18,CIP_Multipliers,(MATCH(E$12,'Multiple CIP Codes Data'!$B$12:$J$12,0)+1),FALSE))</f>
        <v/>
      </c>
      <c r="F18" s="301" t="str">
        <f>IF(OR(F$12="-",$A18=""),"",SUMIF('Invoice Charges Detail'!$F$11:$M$401,'Multiple CIP Codes Summary'!$A18,'Invoice Charges Detail'!$M$11:$M$401)*VLOOKUP($A18,CIP_Multipliers,(MATCH(F$12,'Multiple CIP Codes Data'!$B$12:$J$12,0)+1),FALSE))</f>
        <v/>
      </c>
      <c r="G18" s="301" t="str">
        <f>IF(OR(G$12="-",$A18=""),"",SUMIF('Invoice Charges Detail'!$F$11:$M$401,'Multiple CIP Codes Summary'!$A18,'Invoice Charges Detail'!$M$11:$M$401)*VLOOKUP($A18,CIP_Multipliers,(MATCH(G$12,'Multiple CIP Codes Data'!$B$12:$J$12,0)+1),FALSE))</f>
        <v/>
      </c>
      <c r="H18" s="301" t="str">
        <f>IF(OR(H$12="-",$A18=""),"",SUMIF('Invoice Charges Detail'!$F$11:$M$401,'Multiple CIP Codes Summary'!$A18,'Invoice Charges Detail'!$M$11:$M$401)*VLOOKUP($A18,CIP_Multipliers,(MATCH(H$12,'Multiple CIP Codes Data'!$B$12:$J$12,0)+1),FALSE))</f>
        <v/>
      </c>
      <c r="I18" s="301" t="str">
        <f>IF(OR(I$12="-",$A18=""),"",SUMIF('Invoice Charges Detail'!$F$11:$M$401,'Multiple CIP Codes Summary'!$A18,'Invoice Charges Detail'!$M$11:$M$401)*VLOOKUP($A18,CIP_Multipliers,(MATCH(I$12,'Multiple CIP Codes Data'!$B$12:$J$12,0)+1),FALSE))</f>
        <v/>
      </c>
      <c r="J18" s="301" t="str">
        <f>IF(OR(J$12="-",$A18=""),"",SUMIF('Invoice Charges Detail'!$F$11:$M$401,'Multiple CIP Codes Summary'!$A18,'Invoice Charges Detail'!$M$11:$M$401)*VLOOKUP($A18,CIP_Multipliers,(MATCH(J$12,'Multiple CIP Codes Data'!$B$12:$J$12,0)+1),FALSE))</f>
        <v/>
      </c>
      <c r="K18" s="301" t="str">
        <f>IF(OR(K$12="-",$A18=""),"",SUMIF('Invoice Charges Detail'!$F$11:$M$401,'Multiple CIP Codes Summary'!$A18,'Invoice Charges Detail'!$M$11:$M$401)*VLOOKUP($A18,CIP_Multipliers,(MATCH(K$12,'Multiple CIP Codes Data'!$B$12:$J$12,0)+1),FALSE))</f>
        <v/>
      </c>
      <c r="L18" s="301" t="str">
        <f>IF(OR(L$12="-",$A18=""),"",SUMIF('Invoice Charges Detail'!$F$11:$M$401,'Multiple CIP Codes Summary'!$A18,'Invoice Charges Detail'!$M$11:$M$401)*VLOOKUP($A18,CIP_Multipliers,(MATCH(L$12,'Multiple CIP Codes Data'!$B$12:$J$12,0)+1),FALSE))</f>
        <v/>
      </c>
      <c r="M18" s="301" t="str">
        <f>IF(OR(M$12="-",$A18=""),"",SUMIF('Invoice Charges Detail'!$F$11:$M$401,'Multiple CIP Codes Summary'!$A18,'Invoice Charges Detail'!$M$11:$M$401)*VLOOKUP($A18,CIP_Multipliers,(MATCH(M$12,'Multiple CIP Codes Data'!$B$12:$J$12,0)+1),FALSE))</f>
        <v/>
      </c>
      <c r="N18" s="301" t="str">
        <f>IF(OR(N$12="-",$A18=""),"",SUMIF('Invoice Charges Detail'!$F$11:$M$401,'Multiple CIP Codes Summary'!$A18,'Invoice Charges Detail'!$M$11:$M$401)*VLOOKUP($A18,CIP_Multipliers,(MATCH(N$12,'Multiple CIP Codes Data'!$B$12:$J$12,0)+1),FALSE))</f>
        <v/>
      </c>
      <c r="O18" s="301" t="str">
        <f>IF(OR(O$12="-",$A18=""),"",SUMIF('Invoice Charges Detail'!$F$11:$M$401,'Multiple CIP Codes Summary'!$A18,'Invoice Charges Detail'!$M$11:$M$401)*VLOOKUP($A18,CIP_Multipliers,(MATCH(O$12,'Multiple CIP Codes Data'!$B$12:$J$12,0)+1),FALSE))</f>
        <v/>
      </c>
      <c r="P18" s="301" t="str">
        <f>IF(OR(P$12="-",$A18=""),"",SUMIF('Invoice Charges Detail'!$F$11:$M$401,'Multiple CIP Codes Summary'!$A18,'Invoice Charges Detail'!$M$11:$M$401)*VLOOKUP($A18,CIP_Multipliers,(MATCH(P$12,'Multiple CIP Codes Data'!$B$12:$J$12,0)+1),FALSE))</f>
        <v/>
      </c>
      <c r="Q18" s="301" t="str">
        <f t="shared" si="0"/>
        <v/>
      </c>
      <c r="R18" s="302"/>
    </row>
    <row r="19" spans="1:18" ht="22.5" customHeight="1" x14ac:dyDescent="0.2">
      <c r="A19" s="303" t="str">
        <f>IF(ISBLANK('Multiple CIP Codes Data'!A20),"",'Multiple CIP Codes Data'!A20)</f>
        <v/>
      </c>
      <c r="B19" s="301" t="str">
        <f>IF(OR(B$12="-",$A19=""),"",SUMIF('Invoice Charges Detail'!$F$11:$M$401,'Multiple CIP Codes Summary'!$A19,'Invoice Charges Detail'!$M$11:$M$401)*VLOOKUP($A19,CIP_Multipliers,(MATCH(B$12,'Multiple CIP Codes Data'!$B$12:$J$12,0)+1),FALSE))</f>
        <v/>
      </c>
      <c r="C19" s="301" t="str">
        <f>IF(OR(C$12="-",$A19=""),"",SUMIF('Invoice Charges Detail'!$F$11:$M$401,'Multiple CIP Codes Summary'!$A19,'Invoice Charges Detail'!$M$11:$M$401)*VLOOKUP($A19,CIP_Multipliers,(MATCH(C$12,'Multiple CIP Codes Data'!$B$12:$J$12,0)+1),FALSE))</f>
        <v/>
      </c>
      <c r="D19" s="301" t="str">
        <f>IF(OR(D$12="-",$A19=""),"",SUMIF('Invoice Charges Detail'!$F$11:$M$401,'Multiple CIP Codes Summary'!$A19,'Invoice Charges Detail'!$M$11:$M$401)*VLOOKUP($A19,CIP_Multipliers,(MATCH(D$12,'Multiple CIP Codes Data'!$B$12:$J$12,0)+1),FALSE))</f>
        <v/>
      </c>
      <c r="E19" s="301" t="str">
        <f>IF(OR(E$12="-",$A19=""),"",SUMIF('Invoice Charges Detail'!$F$11:$M$401,'Multiple CIP Codes Summary'!$A19,'Invoice Charges Detail'!$M$11:$M$401)*VLOOKUP($A19,CIP_Multipliers,(MATCH(E$12,'Multiple CIP Codes Data'!$B$12:$J$12,0)+1),FALSE))</f>
        <v/>
      </c>
      <c r="F19" s="301" t="str">
        <f>IF(OR(F$12="-",$A19=""),"",SUMIF('Invoice Charges Detail'!$F$11:$M$401,'Multiple CIP Codes Summary'!$A19,'Invoice Charges Detail'!$M$11:$M$401)*VLOOKUP($A19,CIP_Multipliers,(MATCH(F$12,'Multiple CIP Codes Data'!$B$12:$J$12,0)+1),FALSE))</f>
        <v/>
      </c>
      <c r="G19" s="301" t="str">
        <f>IF(OR(G$12="-",$A19=""),"",SUMIF('Invoice Charges Detail'!$F$11:$M$401,'Multiple CIP Codes Summary'!$A19,'Invoice Charges Detail'!$M$11:$M$401)*VLOOKUP($A19,CIP_Multipliers,(MATCH(G$12,'Multiple CIP Codes Data'!$B$12:$J$12,0)+1),FALSE))</f>
        <v/>
      </c>
      <c r="H19" s="301" t="str">
        <f>IF(OR(H$12="-",$A19=""),"",SUMIF('Invoice Charges Detail'!$F$11:$M$401,'Multiple CIP Codes Summary'!$A19,'Invoice Charges Detail'!$M$11:$M$401)*VLOOKUP($A19,CIP_Multipliers,(MATCH(H$12,'Multiple CIP Codes Data'!$B$12:$J$12,0)+1),FALSE))</f>
        <v/>
      </c>
      <c r="I19" s="301" t="str">
        <f>IF(OR(I$12="-",$A19=""),"",SUMIF('Invoice Charges Detail'!$F$11:$M$401,'Multiple CIP Codes Summary'!$A19,'Invoice Charges Detail'!$M$11:$M$401)*VLOOKUP($A19,CIP_Multipliers,(MATCH(I$12,'Multiple CIP Codes Data'!$B$12:$J$12,0)+1),FALSE))</f>
        <v/>
      </c>
      <c r="J19" s="301" t="str">
        <f>IF(OR(J$12="-",$A19=""),"",SUMIF('Invoice Charges Detail'!$F$11:$M$401,'Multiple CIP Codes Summary'!$A19,'Invoice Charges Detail'!$M$11:$M$401)*VLOOKUP($A19,CIP_Multipliers,(MATCH(J$12,'Multiple CIP Codes Data'!$B$12:$J$12,0)+1),FALSE))</f>
        <v/>
      </c>
      <c r="K19" s="301" t="str">
        <f>IF(OR(K$12="-",$A19=""),"",SUMIF('Invoice Charges Detail'!$F$11:$M$401,'Multiple CIP Codes Summary'!$A19,'Invoice Charges Detail'!$M$11:$M$401)*VLOOKUP($A19,CIP_Multipliers,(MATCH(K$12,'Multiple CIP Codes Data'!$B$12:$J$12,0)+1),FALSE))</f>
        <v/>
      </c>
      <c r="L19" s="301" t="str">
        <f>IF(OR(L$12="-",$A19=""),"",SUMIF('Invoice Charges Detail'!$F$11:$M$401,'Multiple CIP Codes Summary'!$A19,'Invoice Charges Detail'!$M$11:$M$401)*VLOOKUP($A19,CIP_Multipliers,(MATCH(L$12,'Multiple CIP Codes Data'!$B$12:$J$12,0)+1),FALSE))</f>
        <v/>
      </c>
      <c r="M19" s="301" t="str">
        <f>IF(OR(M$12="-",$A19=""),"",SUMIF('Invoice Charges Detail'!$F$11:$M$401,'Multiple CIP Codes Summary'!$A19,'Invoice Charges Detail'!$M$11:$M$401)*VLOOKUP($A19,CIP_Multipliers,(MATCH(M$12,'Multiple CIP Codes Data'!$B$12:$J$12,0)+1),FALSE))</f>
        <v/>
      </c>
      <c r="N19" s="301" t="str">
        <f>IF(OR(N$12="-",$A19=""),"",SUMIF('Invoice Charges Detail'!$F$11:$M$401,'Multiple CIP Codes Summary'!$A19,'Invoice Charges Detail'!$M$11:$M$401)*VLOOKUP($A19,CIP_Multipliers,(MATCH(N$12,'Multiple CIP Codes Data'!$B$12:$J$12,0)+1),FALSE))</f>
        <v/>
      </c>
      <c r="O19" s="301" t="str">
        <f>IF(OR(O$12="-",$A19=""),"",SUMIF('Invoice Charges Detail'!$F$11:$M$401,'Multiple CIP Codes Summary'!$A19,'Invoice Charges Detail'!$M$11:$M$401)*VLOOKUP($A19,CIP_Multipliers,(MATCH(O$12,'Multiple CIP Codes Data'!$B$12:$J$12,0)+1),FALSE))</f>
        <v/>
      </c>
      <c r="P19" s="301" t="str">
        <f>IF(OR(P$12="-",$A19=""),"",SUMIF('Invoice Charges Detail'!$F$11:$M$401,'Multiple CIP Codes Summary'!$A19,'Invoice Charges Detail'!$M$11:$M$401)*VLOOKUP($A19,CIP_Multipliers,(MATCH(P$12,'Multiple CIP Codes Data'!$B$12:$J$12,0)+1),FALSE))</f>
        <v/>
      </c>
      <c r="Q19" s="301" t="str">
        <f t="shared" si="0"/>
        <v/>
      </c>
      <c r="R19" s="302"/>
    </row>
    <row r="20" spans="1:18" ht="22.5" customHeight="1" x14ac:dyDescent="0.2">
      <c r="A20" s="303" t="str">
        <f>IF(ISBLANK('Multiple CIP Codes Data'!A21),"",'Multiple CIP Codes Data'!A21)</f>
        <v/>
      </c>
      <c r="B20" s="301" t="str">
        <f>IF(OR(B$12="-",$A20=""),"",SUMIF('Invoice Charges Detail'!$F$11:$M$401,'Multiple CIP Codes Summary'!$A20,'Invoice Charges Detail'!$M$11:$M$401)*VLOOKUP($A20,CIP_Multipliers,(MATCH(B$12,'Multiple CIP Codes Data'!$B$12:$J$12,0)+1),FALSE))</f>
        <v/>
      </c>
      <c r="C20" s="301" t="str">
        <f>IF(OR(C$12="-",$A20=""),"",SUMIF('Invoice Charges Detail'!$F$11:$M$401,'Multiple CIP Codes Summary'!$A20,'Invoice Charges Detail'!$M$11:$M$401)*VLOOKUP($A20,CIP_Multipliers,(MATCH(C$12,'Multiple CIP Codes Data'!$B$12:$J$12,0)+1),FALSE))</f>
        <v/>
      </c>
      <c r="D20" s="301" t="str">
        <f>IF(OR(D$12="-",$A20=""),"",SUMIF('Invoice Charges Detail'!$F$11:$M$401,'Multiple CIP Codes Summary'!$A20,'Invoice Charges Detail'!$M$11:$M$401)*VLOOKUP($A20,CIP_Multipliers,(MATCH(D$12,'Multiple CIP Codes Data'!$B$12:$J$12,0)+1),FALSE))</f>
        <v/>
      </c>
      <c r="E20" s="301" t="str">
        <f>IF(OR(E$12="-",$A20=""),"",SUMIF('Invoice Charges Detail'!$F$11:$M$401,'Multiple CIP Codes Summary'!$A20,'Invoice Charges Detail'!$M$11:$M$401)*VLOOKUP($A20,CIP_Multipliers,(MATCH(E$12,'Multiple CIP Codes Data'!$B$12:$J$12,0)+1),FALSE))</f>
        <v/>
      </c>
      <c r="F20" s="301" t="str">
        <f>IF(OR(F$12="-",$A20=""),"",SUMIF('Invoice Charges Detail'!$F$11:$M$401,'Multiple CIP Codes Summary'!$A20,'Invoice Charges Detail'!$M$11:$M$401)*VLOOKUP($A20,CIP_Multipliers,(MATCH(F$12,'Multiple CIP Codes Data'!$B$12:$J$12,0)+1),FALSE))</f>
        <v/>
      </c>
      <c r="G20" s="301" t="str">
        <f>IF(OR(G$12="-",$A20=""),"",SUMIF('Invoice Charges Detail'!$F$11:$M$401,'Multiple CIP Codes Summary'!$A20,'Invoice Charges Detail'!$M$11:$M$401)*VLOOKUP($A20,CIP_Multipliers,(MATCH(G$12,'Multiple CIP Codes Data'!$B$12:$J$12,0)+1),FALSE))</f>
        <v/>
      </c>
      <c r="H20" s="301" t="str">
        <f>IF(OR(H$12="-",$A20=""),"",SUMIF('Invoice Charges Detail'!$F$11:$M$401,'Multiple CIP Codes Summary'!$A20,'Invoice Charges Detail'!$M$11:$M$401)*VLOOKUP($A20,CIP_Multipliers,(MATCH(H$12,'Multiple CIP Codes Data'!$B$12:$J$12,0)+1),FALSE))</f>
        <v/>
      </c>
      <c r="I20" s="301" t="str">
        <f>IF(OR(I$12="-",$A20=""),"",SUMIF('Invoice Charges Detail'!$F$11:$M$401,'Multiple CIP Codes Summary'!$A20,'Invoice Charges Detail'!$M$11:$M$401)*VLOOKUP($A20,CIP_Multipliers,(MATCH(I$12,'Multiple CIP Codes Data'!$B$12:$J$12,0)+1),FALSE))</f>
        <v/>
      </c>
      <c r="J20" s="301" t="str">
        <f>IF(OR(J$12="-",$A20=""),"",SUMIF('Invoice Charges Detail'!$F$11:$M$401,'Multiple CIP Codes Summary'!$A20,'Invoice Charges Detail'!$M$11:$M$401)*VLOOKUP($A20,CIP_Multipliers,(MATCH(J$12,'Multiple CIP Codes Data'!$B$12:$J$12,0)+1),FALSE))</f>
        <v/>
      </c>
      <c r="K20" s="301" t="str">
        <f>IF(OR(K$12="-",$A20=""),"",SUMIF('Invoice Charges Detail'!$F$11:$M$401,'Multiple CIP Codes Summary'!$A20,'Invoice Charges Detail'!$M$11:$M$401)*VLOOKUP($A20,CIP_Multipliers,(MATCH(K$12,'Multiple CIP Codes Data'!$B$12:$J$12,0)+1),FALSE))</f>
        <v/>
      </c>
      <c r="L20" s="301" t="str">
        <f>IF(OR(L$12="-",$A20=""),"",SUMIF('Invoice Charges Detail'!$F$11:$M$401,'Multiple CIP Codes Summary'!$A20,'Invoice Charges Detail'!$M$11:$M$401)*VLOOKUP($A20,CIP_Multipliers,(MATCH(L$12,'Multiple CIP Codes Data'!$B$12:$J$12,0)+1),FALSE))</f>
        <v/>
      </c>
      <c r="M20" s="301" t="str">
        <f>IF(OR(M$12="-",$A20=""),"",SUMIF('Invoice Charges Detail'!$F$11:$M$401,'Multiple CIP Codes Summary'!$A20,'Invoice Charges Detail'!$M$11:$M$401)*VLOOKUP($A20,CIP_Multipliers,(MATCH(M$12,'Multiple CIP Codes Data'!$B$12:$J$12,0)+1),FALSE))</f>
        <v/>
      </c>
      <c r="N20" s="301" t="str">
        <f>IF(OR(N$12="-",$A20=""),"",SUMIF('Invoice Charges Detail'!$F$11:$M$401,'Multiple CIP Codes Summary'!$A20,'Invoice Charges Detail'!$M$11:$M$401)*VLOOKUP($A20,CIP_Multipliers,(MATCH(N$12,'Multiple CIP Codes Data'!$B$12:$J$12,0)+1),FALSE))</f>
        <v/>
      </c>
      <c r="O20" s="301" t="str">
        <f>IF(OR(O$12="-",$A20=""),"",SUMIF('Invoice Charges Detail'!$F$11:$M$401,'Multiple CIP Codes Summary'!$A20,'Invoice Charges Detail'!$M$11:$M$401)*VLOOKUP($A20,CIP_Multipliers,(MATCH(O$12,'Multiple CIP Codes Data'!$B$12:$J$12,0)+1),FALSE))</f>
        <v/>
      </c>
      <c r="P20" s="301" t="str">
        <f>IF(OR(P$12="-",$A20=""),"",SUMIF('Invoice Charges Detail'!$F$11:$M$401,'Multiple CIP Codes Summary'!$A20,'Invoice Charges Detail'!$M$11:$M$401)*VLOOKUP($A20,CIP_Multipliers,(MATCH(P$12,'Multiple CIP Codes Data'!$B$12:$J$12,0)+1),FALSE))</f>
        <v/>
      </c>
      <c r="Q20" s="301" t="str">
        <f t="shared" si="0"/>
        <v/>
      </c>
      <c r="R20" s="302"/>
    </row>
    <row r="21" spans="1:18" ht="22.5" customHeight="1" x14ac:dyDescent="0.2">
      <c r="A21" s="303" t="str">
        <f>IF(ISBLANK('Multiple CIP Codes Data'!A22),"",'Multiple CIP Codes Data'!A22)</f>
        <v/>
      </c>
      <c r="B21" s="301" t="str">
        <f>IF(OR(B$12="-",$A21=""),"",SUMIF('Invoice Charges Detail'!$F$11:$M$401,'Multiple CIP Codes Summary'!$A21,'Invoice Charges Detail'!$M$11:$M$401)*VLOOKUP($A21,CIP_Multipliers,(MATCH(B$12,'Multiple CIP Codes Data'!$B$12:$J$12,0)+1),FALSE))</f>
        <v/>
      </c>
      <c r="C21" s="301" t="str">
        <f>IF(OR(C$12="-",$A21=""),"",SUMIF('Invoice Charges Detail'!$F$11:$M$401,'Multiple CIP Codes Summary'!$A21,'Invoice Charges Detail'!$M$11:$M$401)*VLOOKUP($A21,CIP_Multipliers,(MATCH(C$12,'Multiple CIP Codes Data'!$B$12:$J$12,0)+1),FALSE))</f>
        <v/>
      </c>
      <c r="D21" s="301" t="str">
        <f>IF(OR(D$12="-",$A21=""),"",SUMIF('Invoice Charges Detail'!$F$11:$M$401,'Multiple CIP Codes Summary'!$A21,'Invoice Charges Detail'!$M$11:$M$401)*VLOOKUP($A21,CIP_Multipliers,(MATCH(D$12,'Multiple CIP Codes Data'!$B$12:$J$12,0)+1),FALSE))</f>
        <v/>
      </c>
      <c r="E21" s="301" t="str">
        <f>IF(OR(E$12="-",$A21=""),"",SUMIF('Invoice Charges Detail'!$F$11:$M$401,'Multiple CIP Codes Summary'!$A21,'Invoice Charges Detail'!$M$11:$M$401)*VLOOKUP($A21,CIP_Multipliers,(MATCH(E$12,'Multiple CIP Codes Data'!$B$12:$J$12,0)+1),FALSE))</f>
        <v/>
      </c>
      <c r="F21" s="301" t="str">
        <f>IF(OR(F$12="-",$A21=""),"",SUMIF('Invoice Charges Detail'!$F$11:$M$401,'Multiple CIP Codes Summary'!$A21,'Invoice Charges Detail'!$M$11:$M$401)*VLOOKUP($A21,CIP_Multipliers,(MATCH(F$12,'Multiple CIP Codes Data'!$B$12:$J$12,0)+1),FALSE))</f>
        <v/>
      </c>
      <c r="G21" s="301" t="str">
        <f>IF(OR(G$12="-",$A21=""),"",SUMIF('Invoice Charges Detail'!$F$11:$M$401,'Multiple CIP Codes Summary'!$A21,'Invoice Charges Detail'!$M$11:$M$401)*VLOOKUP($A21,CIP_Multipliers,(MATCH(G$12,'Multiple CIP Codes Data'!$B$12:$J$12,0)+1),FALSE))</f>
        <v/>
      </c>
      <c r="H21" s="301" t="str">
        <f>IF(OR(H$12="-",$A21=""),"",SUMIF('Invoice Charges Detail'!$F$11:$M$401,'Multiple CIP Codes Summary'!$A21,'Invoice Charges Detail'!$M$11:$M$401)*VLOOKUP($A21,CIP_Multipliers,(MATCH(H$12,'Multiple CIP Codes Data'!$B$12:$J$12,0)+1),FALSE))</f>
        <v/>
      </c>
      <c r="I21" s="301" t="str">
        <f>IF(OR(I$12="-",$A21=""),"",SUMIF('Invoice Charges Detail'!$F$11:$M$401,'Multiple CIP Codes Summary'!$A21,'Invoice Charges Detail'!$M$11:$M$401)*VLOOKUP($A21,CIP_Multipliers,(MATCH(I$12,'Multiple CIP Codes Data'!$B$12:$J$12,0)+1),FALSE))</f>
        <v/>
      </c>
      <c r="J21" s="301" t="str">
        <f>IF(OR(J$12="-",$A21=""),"",SUMIF('Invoice Charges Detail'!$F$11:$M$401,'Multiple CIP Codes Summary'!$A21,'Invoice Charges Detail'!$M$11:$M$401)*VLOOKUP($A21,CIP_Multipliers,(MATCH(J$12,'Multiple CIP Codes Data'!$B$12:$J$12,0)+1),FALSE))</f>
        <v/>
      </c>
      <c r="K21" s="301" t="str">
        <f>IF(OR(K$12="-",$A21=""),"",SUMIF('Invoice Charges Detail'!$F$11:$M$401,'Multiple CIP Codes Summary'!$A21,'Invoice Charges Detail'!$M$11:$M$401)*VLOOKUP($A21,CIP_Multipliers,(MATCH(K$12,'Multiple CIP Codes Data'!$B$12:$J$12,0)+1),FALSE))</f>
        <v/>
      </c>
      <c r="L21" s="301" t="str">
        <f>IF(OR(L$12="-",$A21=""),"",SUMIF('Invoice Charges Detail'!$F$11:$M$401,'Multiple CIP Codes Summary'!$A21,'Invoice Charges Detail'!$M$11:$M$401)*VLOOKUP($A21,CIP_Multipliers,(MATCH(L$12,'Multiple CIP Codes Data'!$B$12:$J$12,0)+1),FALSE))</f>
        <v/>
      </c>
      <c r="M21" s="301" t="str">
        <f>IF(OR(M$12="-",$A21=""),"",SUMIF('Invoice Charges Detail'!$F$11:$M$401,'Multiple CIP Codes Summary'!$A21,'Invoice Charges Detail'!$M$11:$M$401)*VLOOKUP($A21,CIP_Multipliers,(MATCH(M$12,'Multiple CIP Codes Data'!$B$12:$J$12,0)+1),FALSE))</f>
        <v/>
      </c>
      <c r="N21" s="301" t="str">
        <f>IF(OR(N$12="-",$A21=""),"",SUMIF('Invoice Charges Detail'!$F$11:$M$401,'Multiple CIP Codes Summary'!$A21,'Invoice Charges Detail'!$M$11:$M$401)*VLOOKUP($A21,CIP_Multipliers,(MATCH(N$12,'Multiple CIP Codes Data'!$B$12:$J$12,0)+1),FALSE))</f>
        <v/>
      </c>
      <c r="O21" s="301" t="str">
        <f>IF(OR(O$12="-",$A21=""),"",SUMIF('Invoice Charges Detail'!$F$11:$M$401,'Multiple CIP Codes Summary'!$A21,'Invoice Charges Detail'!$M$11:$M$401)*VLOOKUP($A21,CIP_Multipliers,(MATCH(O$12,'Multiple CIP Codes Data'!$B$12:$J$12,0)+1),FALSE))</f>
        <v/>
      </c>
      <c r="P21" s="301" t="str">
        <f>IF(OR(P$12="-",$A21=""),"",SUMIF('Invoice Charges Detail'!$F$11:$M$401,'Multiple CIP Codes Summary'!$A21,'Invoice Charges Detail'!$M$11:$M$401)*VLOOKUP($A21,CIP_Multipliers,(MATCH(P$12,'Multiple CIP Codes Data'!$B$12:$J$12,0)+1),FALSE))</f>
        <v/>
      </c>
      <c r="Q21" s="301" t="str">
        <f t="shared" si="0"/>
        <v/>
      </c>
      <c r="R21" s="302"/>
    </row>
    <row r="22" spans="1:18" ht="22.5" customHeight="1" x14ac:dyDescent="0.2">
      <c r="A22" s="303" t="str">
        <f>IF(ISBLANK('Multiple CIP Codes Data'!A23),"",'Multiple CIP Codes Data'!A23)</f>
        <v/>
      </c>
      <c r="B22" s="301" t="str">
        <f>IF(OR(B$12="-",$A22=""),"",SUMIF('Invoice Charges Detail'!$F$11:$M$401,'Multiple CIP Codes Summary'!$A22,'Invoice Charges Detail'!$M$11:$M$401)*VLOOKUP($A22,CIP_Multipliers,(MATCH(B$12,'Multiple CIP Codes Data'!$B$12:$J$12,0)+1),FALSE))</f>
        <v/>
      </c>
      <c r="C22" s="301" t="str">
        <f>IF(OR(C$12="-",$A22=""),"",SUMIF('Invoice Charges Detail'!$F$11:$M$401,'Multiple CIP Codes Summary'!$A22,'Invoice Charges Detail'!$M$11:$M$401)*VLOOKUP($A22,CIP_Multipliers,(MATCH(C$12,'Multiple CIP Codes Data'!$B$12:$J$12,0)+1),FALSE))</f>
        <v/>
      </c>
      <c r="D22" s="301" t="str">
        <f>IF(OR(D$12="-",$A22=""),"",SUMIF('Invoice Charges Detail'!$F$11:$M$401,'Multiple CIP Codes Summary'!$A22,'Invoice Charges Detail'!$M$11:$M$401)*VLOOKUP($A22,CIP_Multipliers,(MATCH(D$12,'Multiple CIP Codes Data'!$B$12:$J$12,0)+1),FALSE))</f>
        <v/>
      </c>
      <c r="E22" s="301" t="str">
        <f>IF(OR(E$12="-",$A22=""),"",SUMIF('Invoice Charges Detail'!$F$11:$M$401,'Multiple CIP Codes Summary'!$A22,'Invoice Charges Detail'!$M$11:$M$401)*VLOOKUP($A22,CIP_Multipliers,(MATCH(E$12,'Multiple CIP Codes Data'!$B$12:$J$12,0)+1),FALSE))</f>
        <v/>
      </c>
      <c r="F22" s="301" t="str">
        <f>IF(OR(F$12="-",$A22=""),"",SUMIF('Invoice Charges Detail'!$F$11:$M$401,'Multiple CIP Codes Summary'!$A22,'Invoice Charges Detail'!$M$11:$M$401)*VLOOKUP($A22,CIP_Multipliers,(MATCH(F$12,'Multiple CIP Codes Data'!$B$12:$J$12,0)+1),FALSE))</f>
        <v/>
      </c>
      <c r="G22" s="301" t="str">
        <f>IF(OR(G$12="-",$A22=""),"",SUMIF('Invoice Charges Detail'!$F$11:$M$401,'Multiple CIP Codes Summary'!$A22,'Invoice Charges Detail'!$M$11:$M$401)*VLOOKUP($A22,CIP_Multipliers,(MATCH(G$12,'Multiple CIP Codes Data'!$B$12:$J$12,0)+1),FALSE))</f>
        <v/>
      </c>
      <c r="H22" s="301" t="str">
        <f>IF(OR(H$12="-",$A22=""),"",SUMIF('Invoice Charges Detail'!$F$11:$M$401,'Multiple CIP Codes Summary'!$A22,'Invoice Charges Detail'!$M$11:$M$401)*VLOOKUP($A22,CIP_Multipliers,(MATCH(H$12,'Multiple CIP Codes Data'!$B$12:$J$12,0)+1),FALSE))</f>
        <v/>
      </c>
      <c r="I22" s="301" t="str">
        <f>IF(OR(I$12="-",$A22=""),"",SUMIF('Invoice Charges Detail'!$F$11:$M$401,'Multiple CIP Codes Summary'!$A22,'Invoice Charges Detail'!$M$11:$M$401)*VLOOKUP($A22,CIP_Multipliers,(MATCH(I$12,'Multiple CIP Codes Data'!$B$12:$J$12,0)+1),FALSE))</f>
        <v/>
      </c>
      <c r="J22" s="301" t="str">
        <f>IF(OR(J$12="-",$A22=""),"",SUMIF('Invoice Charges Detail'!$F$11:$M$401,'Multiple CIP Codes Summary'!$A22,'Invoice Charges Detail'!$M$11:$M$401)*VLOOKUP($A22,CIP_Multipliers,(MATCH(J$12,'Multiple CIP Codes Data'!$B$12:$J$12,0)+1),FALSE))</f>
        <v/>
      </c>
      <c r="K22" s="301" t="str">
        <f>IF(OR(K$12="-",$A22=""),"",SUMIF('Invoice Charges Detail'!$F$11:$M$401,'Multiple CIP Codes Summary'!$A22,'Invoice Charges Detail'!$M$11:$M$401)*VLOOKUP($A22,CIP_Multipliers,(MATCH(K$12,'Multiple CIP Codes Data'!$B$12:$J$12,0)+1),FALSE))</f>
        <v/>
      </c>
      <c r="L22" s="301" t="str">
        <f>IF(OR(L$12="-",$A22=""),"",SUMIF('Invoice Charges Detail'!$F$11:$M$401,'Multiple CIP Codes Summary'!$A22,'Invoice Charges Detail'!$M$11:$M$401)*VLOOKUP($A22,CIP_Multipliers,(MATCH(L$12,'Multiple CIP Codes Data'!$B$12:$J$12,0)+1),FALSE))</f>
        <v/>
      </c>
      <c r="M22" s="301" t="str">
        <f>IF(OR(M$12="-",$A22=""),"",SUMIF('Invoice Charges Detail'!$F$11:$M$401,'Multiple CIP Codes Summary'!$A22,'Invoice Charges Detail'!$M$11:$M$401)*VLOOKUP($A22,CIP_Multipliers,(MATCH(M$12,'Multiple CIP Codes Data'!$B$12:$J$12,0)+1),FALSE))</f>
        <v/>
      </c>
      <c r="N22" s="301" t="str">
        <f>IF(OR(N$12="-",$A22=""),"",SUMIF('Invoice Charges Detail'!$F$11:$M$401,'Multiple CIP Codes Summary'!$A22,'Invoice Charges Detail'!$M$11:$M$401)*VLOOKUP($A22,CIP_Multipliers,(MATCH(N$12,'Multiple CIP Codes Data'!$B$12:$J$12,0)+1),FALSE))</f>
        <v/>
      </c>
      <c r="O22" s="301" t="str">
        <f>IF(OR(O$12="-",$A22=""),"",SUMIF('Invoice Charges Detail'!$F$11:$M$401,'Multiple CIP Codes Summary'!$A22,'Invoice Charges Detail'!$M$11:$M$401)*VLOOKUP($A22,CIP_Multipliers,(MATCH(O$12,'Multiple CIP Codes Data'!$B$12:$J$12,0)+1),FALSE))</f>
        <v/>
      </c>
      <c r="P22" s="301" t="str">
        <f>IF(OR(P$12="-",$A22=""),"",SUMIF('Invoice Charges Detail'!$F$11:$M$401,'Multiple CIP Codes Summary'!$A22,'Invoice Charges Detail'!$M$11:$M$401)*VLOOKUP($A22,CIP_Multipliers,(MATCH(P$12,'Multiple CIP Codes Data'!$B$12:$J$12,0)+1),FALSE))</f>
        <v/>
      </c>
      <c r="Q22" s="301" t="str">
        <f t="shared" si="0"/>
        <v/>
      </c>
      <c r="R22" s="302"/>
    </row>
    <row r="23" spans="1:18" ht="22.5" customHeight="1" x14ac:dyDescent="0.2">
      <c r="A23" s="303" t="str">
        <f>IF(ISBLANK('Multiple CIP Codes Data'!A24),"",'Multiple CIP Codes Data'!A24)</f>
        <v/>
      </c>
      <c r="B23" s="301" t="str">
        <f>IF(OR(B$12="-",$A23=""),"",SUMIF('Invoice Charges Detail'!$F$11:$M$401,'Multiple CIP Codes Summary'!$A23,'Invoice Charges Detail'!$M$11:$M$401)*VLOOKUP($A23,CIP_Multipliers,(MATCH(B$12,'Multiple CIP Codes Data'!$B$12:$J$12,0)+1),FALSE))</f>
        <v/>
      </c>
      <c r="C23" s="301" t="str">
        <f>IF(OR(C$12="-",$A23=""),"",SUMIF('Invoice Charges Detail'!$F$11:$M$401,'Multiple CIP Codes Summary'!$A23,'Invoice Charges Detail'!$M$11:$M$401)*VLOOKUP($A23,CIP_Multipliers,(MATCH(C$12,'Multiple CIP Codes Data'!$B$12:$J$12,0)+1),FALSE))</f>
        <v/>
      </c>
      <c r="D23" s="301" t="str">
        <f>IF(OR(D$12="-",$A23=""),"",SUMIF('Invoice Charges Detail'!$F$11:$M$401,'Multiple CIP Codes Summary'!$A23,'Invoice Charges Detail'!$M$11:$M$401)*VLOOKUP($A23,CIP_Multipliers,(MATCH(D$12,'Multiple CIP Codes Data'!$B$12:$J$12,0)+1),FALSE))</f>
        <v/>
      </c>
      <c r="E23" s="301" t="str">
        <f>IF(OR(E$12="-",$A23=""),"",SUMIF('Invoice Charges Detail'!$F$11:$M$401,'Multiple CIP Codes Summary'!$A23,'Invoice Charges Detail'!$M$11:$M$401)*VLOOKUP($A23,CIP_Multipliers,(MATCH(E$12,'Multiple CIP Codes Data'!$B$12:$J$12,0)+1),FALSE))</f>
        <v/>
      </c>
      <c r="F23" s="301" t="str">
        <f>IF(OR(F$12="-",$A23=""),"",SUMIF('Invoice Charges Detail'!$F$11:$M$401,'Multiple CIP Codes Summary'!$A23,'Invoice Charges Detail'!$M$11:$M$401)*VLOOKUP($A23,CIP_Multipliers,(MATCH(F$12,'Multiple CIP Codes Data'!$B$12:$J$12,0)+1),FALSE))</f>
        <v/>
      </c>
      <c r="G23" s="301" t="str">
        <f>IF(OR(G$12="-",$A23=""),"",SUMIF('Invoice Charges Detail'!$F$11:$M$401,'Multiple CIP Codes Summary'!$A23,'Invoice Charges Detail'!$M$11:$M$401)*VLOOKUP($A23,CIP_Multipliers,(MATCH(G$12,'Multiple CIP Codes Data'!$B$12:$J$12,0)+1),FALSE))</f>
        <v/>
      </c>
      <c r="H23" s="301" t="str">
        <f>IF(OR(H$12="-",$A23=""),"",SUMIF('Invoice Charges Detail'!$F$11:$M$401,'Multiple CIP Codes Summary'!$A23,'Invoice Charges Detail'!$M$11:$M$401)*VLOOKUP($A23,CIP_Multipliers,(MATCH(H$12,'Multiple CIP Codes Data'!$B$12:$J$12,0)+1),FALSE))</f>
        <v/>
      </c>
      <c r="I23" s="301" t="str">
        <f>IF(OR(I$12="-",$A23=""),"",SUMIF('Invoice Charges Detail'!$F$11:$M$401,'Multiple CIP Codes Summary'!$A23,'Invoice Charges Detail'!$M$11:$M$401)*VLOOKUP($A23,CIP_Multipliers,(MATCH(I$12,'Multiple CIP Codes Data'!$B$12:$J$12,0)+1),FALSE))</f>
        <v/>
      </c>
      <c r="J23" s="301" t="str">
        <f>IF(OR(J$12="-",$A23=""),"",SUMIF('Invoice Charges Detail'!$F$11:$M$401,'Multiple CIP Codes Summary'!$A23,'Invoice Charges Detail'!$M$11:$M$401)*VLOOKUP($A23,CIP_Multipliers,(MATCH(J$12,'Multiple CIP Codes Data'!$B$12:$J$12,0)+1),FALSE))</f>
        <v/>
      </c>
      <c r="K23" s="301" t="str">
        <f>IF(OR(K$12="-",$A23=""),"",SUMIF('Invoice Charges Detail'!$F$11:$M$401,'Multiple CIP Codes Summary'!$A23,'Invoice Charges Detail'!$M$11:$M$401)*VLOOKUP($A23,CIP_Multipliers,(MATCH(K$12,'Multiple CIP Codes Data'!$B$12:$J$12,0)+1),FALSE))</f>
        <v/>
      </c>
      <c r="L23" s="301" t="str">
        <f>IF(OR(L$12="-",$A23=""),"",SUMIF('Invoice Charges Detail'!$F$11:$M$401,'Multiple CIP Codes Summary'!$A23,'Invoice Charges Detail'!$M$11:$M$401)*VLOOKUP($A23,CIP_Multipliers,(MATCH(L$12,'Multiple CIP Codes Data'!$B$12:$J$12,0)+1),FALSE))</f>
        <v/>
      </c>
      <c r="M23" s="301" t="str">
        <f>IF(OR(M$12="-",$A23=""),"",SUMIF('Invoice Charges Detail'!$F$11:$M$401,'Multiple CIP Codes Summary'!$A23,'Invoice Charges Detail'!$M$11:$M$401)*VLOOKUP($A23,CIP_Multipliers,(MATCH(M$12,'Multiple CIP Codes Data'!$B$12:$J$12,0)+1),FALSE))</f>
        <v/>
      </c>
      <c r="N23" s="301" t="str">
        <f>IF(OR(N$12="-",$A23=""),"",SUMIF('Invoice Charges Detail'!$F$11:$M$401,'Multiple CIP Codes Summary'!$A23,'Invoice Charges Detail'!$M$11:$M$401)*VLOOKUP($A23,CIP_Multipliers,(MATCH(N$12,'Multiple CIP Codes Data'!$B$12:$J$12,0)+1),FALSE))</f>
        <v/>
      </c>
      <c r="O23" s="301" t="str">
        <f>IF(OR(O$12="-",$A23=""),"",SUMIF('Invoice Charges Detail'!$F$11:$M$401,'Multiple CIP Codes Summary'!$A23,'Invoice Charges Detail'!$M$11:$M$401)*VLOOKUP($A23,CIP_Multipliers,(MATCH(O$12,'Multiple CIP Codes Data'!$B$12:$J$12,0)+1),FALSE))</f>
        <v/>
      </c>
      <c r="P23" s="301" t="str">
        <f>IF(OR(P$12="-",$A23=""),"",SUMIF('Invoice Charges Detail'!$F$11:$M$401,'Multiple CIP Codes Summary'!$A23,'Invoice Charges Detail'!$M$11:$M$401)*VLOOKUP($A23,CIP_Multipliers,(MATCH(P$12,'Multiple CIP Codes Data'!$B$12:$J$12,0)+1),FALSE))</f>
        <v/>
      </c>
      <c r="Q23" s="301" t="str">
        <f t="shared" si="0"/>
        <v/>
      </c>
      <c r="R23" s="302"/>
    </row>
    <row r="24" spans="1:18" ht="22.5" customHeight="1" x14ac:dyDescent="0.2">
      <c r="A24" s="303" t="str">
        <f>IF(ISBLANK('Multiple CIP Codes Data'!A25),"",'Multiple CIP Codes Data'!A25)</f>
        <v/>
      </c>
      <c r="B24" s="301" t="str">
        <f>IF(OR(B$12="-",$A24=""),"",SUMIF('Invoice Charges Detail'!$F$11:$M$401,'Multiple CIP Codes Summary'!$A24,'Invoice Charges Detail'!$M$11:$M$401)*VLOOKUP($A24,CIP_Multipliers,(MATCH(B$12,'Multiple CIP Codes Data'!$B$12:$J$12,0)+1),FALSE))</f>
        <v/>
      </c>
      <c r="C24" s="301" t="str">
        <f>IF(OR(C$12="-",$A24=""),"",SUMIF('Invoice Charges Detail'!$F$11:$M$401,'Multiple CIP Codes Summary'!$A24,'Invoice Charges Detail'!$M$11:$M$401)*VLOOKUP($A24,CIP_Multipliers,(MATCH(C$12,'Multiple CIP Codes Data'!$B$12:$J$12,0)+1),FALSE))</f>
        <v/>
      </c>
      <c r="D24" s="301" t="str">
        <f>IF(OR(D$12="-",$A24=""),"",SUMIF('Invoice Charges Detail'!$F$11:$M$401,'Multiple CIP Codes Summary'!$A24,'Invoice Charges Detail'!$M$11:$M$401)*VLOOKUP($A24,CIP_Multipliers,(MATCH(D$12,'Multiple CIP Codes Data'!$B$12:$J$12,0)+1),FALSE))</f>
        <v/>
      </c>
      <c r="E24" s="301" t="str">
        <f>IF(OR(E$12="-",$A24=""),"",SUMIF('Invoice Charges Detail'!$F$11:$M$401,'Multiple CIP Codes Summary'!$A24,'Invoice Charges Detail'!$M$11:$M$401)*VLOOKUP($A24,CIP_Multipliers,(MATCH(E$12,'Multiple CIP Codes Data'!$B$12:$J$12,0)+1),FALSE))</f>
        <v/>
      </c>
      <c r="F24" s="301" t="str">
        <f>IF(OR(F$12="-",$A24=""),"",SUMIF('Invoice Charges Detail'!$F$11:$M$401,'Multiple CIP Codes Summary'!$A24,'Invoice Charges Detail'!$M$11:$M$401)*VLOOKUP($A24,CIP_Multipliers,(MATCH(F$12,'Multiple CIP Codes Data'!$B$12:$J$12,0)+1),FALSE))</f>
        <v/>
      </c>
      <c r="G24" s="301" t="str">
        <f>IF(OR(G$12="-",$A24=""),"",SUMIF('Invoice Charges Detail'!$F$11:$M$401,'Multiple CIP Codes Summary'!$A24,'Invoice Charges Detail'!$M$11:$M$401)*VLOOKUP($A24,CIP_Multipliers,(MATCH(G$12,'Multiple CIP Codes Data'!$B$12:$J$12,0)+1),FALSE))</f>
        <v/>
      </c>
      <c r="H24" s="301" t="str">
        <f>IF(OR(H$12="-",$A24=""),"",SUMIF('Invoice Charges Detail'!$F$11:$M$401,'Multiple CIP Codes Summary'!$A24,'Invoice Charges Detail'!$M$11:$M$401)*VLOOKUP($A24,CIP_Multipliers,(MATCH(H$12,'Multiple CIP Codes Data'!$B$12:$J$12,0)+1),FALSE))</f>
        <v/>
      </c>
      <c r="I24" s="301" t="str">
        <f>IF(OR(I$12="-",$A24=""),"",SUMIF('Invoice Charges Detail'!$F$11:$M$401,'Multiple CIP Codes Summary'!$A24,'Invoice Charges Detail'!$M$11:$M$401)*VLOOKUP($A24,CIP_Multipliers,(MATCH(I$12,'Multiple CIP Codes Data'!$B$12:$J$12,0)+1),FALSE))</f>
        <v/>
      </c>
      <c r="J24" s="301" t="str">
        <f>IF(OR(J$12="-",$A24=""),"",SUMIF('Invoice Charges Detail'!$F$11:$M$401,'Multiple CIP Codes Summary'!$A24,'Invoice Charges Detail'!$M$11:$M$401)*VLOOKUP($A24,CIP_Multipliers,(MATCH(J$12,'Multiple CIP Codes Data'!$B$12:$J$12,0)+1),FALSE))</f>
        <v/>
      </c>
      <c r="K24" s="301" t="str">
        <f>IF(OR(K$12="-",$A24=""),"",SUMIF('Invoice Charges Detail'!$F$11:$M$401,'Multiple CIP Codes Summary'!$A24,'Invoice Charges Detail'!$M$11:$M$401)*VLOOKUP($A24,CIP_Multipliers,(MATCH(K$12,'Multiple CIP Codes Data'!$B$12:$J$12,0)+1),FALSE))</f>
        <v/>
      </c>
      <c r="L24" s="301" t="str">
        <f>IF(OR(L$12="-",$A24=""),"",SUMIF('Invoice Charges Detail'!$F$11:$M$401,'Multiple CIP Codes Summary'!$A24,'Invoice Charges Detail'!$M$11:$M$401)*VLOOKUP($A24,CIP_Multipliers,(MATCH(L$12,'Multiple CIP Codes Data'!$B$12:$J$12,0)+1),FALSE))</f>
        <v/>
      </c>
      <c r="M24" s="301" t="str">
        <f>IF(OR(M$12="-",$A24=""),"",SUMIF('Invoice Charges Detail'!$F$11:$M$401,'Multiple CIP Codes Summary'!$A24,'Invoice Charges Detail'!$M$11:$M$401)*VLOOKUP($A24,CIP_Multipliers,(MATCH(M$12,'Multiple CIP Codes Data'!$B$12:$J$12,0)+1),FALSE))</f>
        <v/>
      </c>
      <c r="N24" s="301" t="str">
        <f>IF(OR(N$12="-",$A24=""),"",SUMIF('Invoice Charges Detail'!$F$11:$M$401,'Multiple CIP Codes Summary'!$A24,'Invoice Charges Detail'!$M$11:$M$401)*VLOOKUP($A24,CIP_Multipliers,(MATCH(N$12,'Multiple CIP Codes Data'!$B$12:$J$12,0)+1),FALSE))</f>
        <v/>
      </c>
      <c r="O24" s="301" t="str">
        <f>IF(OR(O$12="-",$A24=""),"",SUMIF('Invoice Charges Detail'!$F$11:$M$401,'Multiple CIP Codes Summary'!$A24,'Invoice Charges Detail'!$M$11:$M$401)*VLOOKUP($A24,CIP_Multipliers,(MATCH(O$12,'Multiple CIP Codes Data'!$B$12:$J$12,0)+1),FALSE))</f>
        <v/>
      </c>
      <c r="P24" s="301" t="str">
        <f>IF(OR(P$12="-",$A24=""),"",SUMIF('Invoice Charges Detail'!$F$11:$M$401,'Multiple CIP Codes Summary'!$A24,'Invoice Charges Detail'!$M$11:$M$401)*VLOOKUP($A24,CIP_Multipliers,(MATCH(P$12,'Multiple CIP Codes Data'!$B$12:$J$12,0)+1),FALSE))</f>
        <v/>
      </c>
      <c r="Q24" s="301" t="str">
        <f t="shared" si="0"/>
        <v/>
      </c>
      <c r="R24" s="302"/>
    </row>
    <row r="25" spans="1:18" ht="22.5" customHeight="1" x14ac:dyDescent="0.2">
      <c r="A25" s="303" t="str">
        <f>IF(ISBLANK('Multiple CIP Codes Data'!A26),"",'Multiple CIP Codes Data'!A26)</f>
        <v/>
      </c>
      <c r="B25" s="301" t="str">
        <f>IF(OR(B$12="-",$A25=""),"",SUMIF('Invoice Charges Detail'!$F$11:$M$401,'Multiple CIP Codes Summary'!$A25,'Invoice Charges Detail'!$M$11:$M$401)*VLOOKUP($A25,CIP_Multipliers,(MATCH(B$12,'Multiple CIP Codes Data'!$B$12:$J$12,0)+1),FALSE))</f>
        <v/>
      </c>
      <c r="C25" s="301" t="str">
        <f>IF(OR(C$12="-",$A25=""),"",SUMIF('Invoice Charges Detail'!$F$11:$M$401,'Multiple CIP Codes Summary'!$A25,'Invoice Charges Detail'!$M$11:$M$401)*VLOOKUP($A25,CIP_Multipliers,(MATCH(C$12,'Multiple CIP Codes Data'!$B$12:$J$12,0)+1),FALSE))</f>
        <v/>
      </c>
      <c r="D25" s="301" t="str">
        <f>IF(OR(D$12="-",$A25=""),"",SUMIF('Invoice Charges Detail'!$F$11:$M$401,'Multiple CIP Codes Summary'!$A25,'Invoice Charges Detail'!$M$11:$M$401)*VLOOKUP($A25,CIP_Multipliers,(MATCH(D$12,'Multiple CIP Codes Data'!$B$12:$J$12,0)+1),FALSE))</f>
        <v/>
      </c>
      <c r="E25" s="301" t="str">
        <f>IF(OR(E$12="-",$A25=""),"",SUMIF('Invoice Charges Detail'!$F$11:$M$401,'Multiple CIP Codes Summary'!$A25,'Invoice Charges Detail'!$M$11:$M$401)*VLOOKUP($A25,CIP_Multipliers,(MATCH(E$12,'Multiple CIP Codes Data'!$B$12:$J$12,0)+1),FALSE))</f>
        <v/>
      </c>
      <c r="F25" s="301" t="str">
        <f>IF(OR(F$12="-",$A25=""),"",SUMIF('Invoice Charges Detail'!$F$11:$M$401,'Multiple CIP Codes Summary'!$A25,'Invoice Charges Detail'!$M$11:$M$401)*VLOOKUP($A25,CIP_Multipliers,(MATCH(F$12,'Multiple CIP Codes Data'!$B$12:$J$12,0)+1),FALSE))</f>
        <v/>
      </c>
      <c r="G25" s="301" t="str">
        <f>IF(OR(G$12="-",$A25=""),"",SUMIF('Invoice Charges Detail'!$F$11:$M$401,'Multiple CIP Codes Summary'!$A25,'Invoice Charges Detail'!$M$11:$M$401)*VLOOKUP($A25,CIP_Multipliers,(MATCH(G$12,'Multiple CIP Codes Data'!$B$12:$J$12,0)+1),FALSE))</f>
        <v/>
      </c>
      <c r="H25" s="301" t="str">
        <f>IF(OR(H$12="-",$A25=""),"",SUMIF('Invoice Charges Detail'!$F$11:$M$401,'Multiple CIP Codes Summary'!$A25,'Invoice Charges Detail'!$M$11:$M$401)*VLOOKUP($A25,CIP_Multipliers,(MATCH(H$12,'Multiple CIP Codes Data'!$B$12:$J$12,0)+1),FALSE))</f>
        <v/>
      </c>
      <c r="I25" s="301" t="str">
        <f>IF(OR(I$12="-",$A25=""),"",SUMIF('Invoice Charges Detail'!$F$11:$M$401,'Multiple CIP Codes Summary'!$A25,'Invoice Charges Detail'!$M$11:$M$401)*VLOOKUP($A25,CIP_Multipliers,(MATCH(I$12,'Multiple CIP Codes Data'!$B$12:$J$12,0)+1),FALSE))</f>
        <v/>
      </c>
      <c r="J25" s="301" t="str">
        <f>IF(OR(J$12="-",$A25=""),"",SUMIF('Invoice Charges Detail'!$F$11:$M$401,'Multiple CIP Codes Summary'!$A25,'Invoice Charges Detail'!$M$11:$M$401)*VLOOKUP($A25,CIP_Multipliers,(MATCH(J$12,'Multiple CIP Codes Data'!$B$12:$J$12,0)+1),FALSE))</f>
        <v/>
      </c>
      <c r="K25" s="301" t="str">
        <f>IF(OR(K$12="-",$A25=""),"",SUMIF('Invoice Charges Detail'!$F$11:$M$401,'Multiple CIP Codes Summary'!$A25,'Invoice Charges Detail'!$M$11:$M$401)*VLOOKUP($A25,CIP_Multipliers,(MATCH(K$12,'Multiple CIP Codes Data'!$B$12:$J$12,0)+1),FALSE))</f>
        <v/>
      </c>
      <c r="L25" s="301" t="str">
        <f>IF(OR(L$12="-",$A25=""),"",SUMIF('Invoice Charges Detail'!$F$11:$M$401,'Multiple CIP Codes Summary'!$A25,'Invoice Charges Detail'!$M$11:$M$401)*VLOOKUP($A25,CIP_Multipliers,(MATCH(L$12,'Multiple CIP Codes Data'!$B$12:$J$12,0)+1),FALSE))</f>
        <v/>
      </c>
      <c r="M25" s="301" t="str">
        <f>IF(OR(M$12="-",$A25=""),"",SUMIF('Invoice Charges Detail'!$F$11:$M$401,'Multiple CIP Codes Summary'!$A25,'Invoice Charges Detail'!$M$11:$M$401)*VLOOKUP($A25,CIP_Multipliers,(MATCH(M$12,'Multiple CIP Codes Data'!$B$12:$J$12,0)+1),FALSE))</f>
        <v/>
      </c>
      <c r="N25" s="301" t="str">
        <f>IF(OR(N$12="-",$A25=""),"",SUMIF('Invoice Charges Detail'!$F$11:$M$401,'Multiple CIP Codes Summary'!$A25,'Invoice Charges Detail'!$M$11:$M$401)*VLOOKUP($A25,CIP_Multipliers,(MATCH(N$12,'Multiple CIP Codes Data'!$B$12:$J$12,0)+1),FALSE))</f>
        <v/>
      </c>
      <c r="O25" s="301" t="str">
        <f>IF(OR(O$12="-",$A25=""),"",SUMIF('Invoice Charges Detail'!$F$11:$M$401,'Multiple CIP Codes Summary'!$A25,'Invoice Charges Detail'!$M$11:$M$401)*VLOOKUP($A25,CIP_Multipliers,(MATCH(O$12,'Multiple CIP Codes Data'!$B$12:$J$12,0)+1),FALSE))</f>
        <v/>
      </c>
      <c r="P25" s="301" t="str">
        <f>IF(OR(P$12="-",$A25=""),"",SUMIF('Invoice Charges Detail'!$F$11:$M$401,'Multiple CIP Codes Summary'!$A25,'Invoice Charges Detail'!$M$11:$M$401)*VLOOKUP($A25,CIP_Multipliers,(MATCH(P$12,'Multiple CIP Codes Data'!$B$12:$J$12,0)+1),FALSE))</f>
        <v/>
      </c>
      <c r="Q25" s="301" t="str">
        <f t="shared" si="0"/>
        <v/>
      </c>
      <c r="R25" s="302"/>
    </row>
    <row r="26" spans="1:18" ht="22.5" customHeight="1" x14ac:dyDescent="0.2">
      <c r="A26" s="303" t="str">
        <f>IF(ISBLANK('Multiple CIP Codes Data'!A27),"",'Multiple CIP Codes Data'!A27)</f>
        <v/>
      </c>
      <c r="B26" s="301" t="str">
        <f>IF(OR(B$12="-",$A26=""),"",SUMIF('Invoice Charges Detail'!$F$11:$M$401,'Multiple CIP Codes Summary'!$A26,'Invoice Charges Detail'!$M$11:$M$401)*VLOOKUP($A26,CIP_Multipliers,(MATCH(B$12,'Multiple CIP Codes Data'!$B$12:$J$12,0)+1),FALSE))</f>
        <v/>
      </c>
      <c r="C26" s="301" t="str">
        <f>IF(OR(C$12="-",$A26=""),"",SUMIF('Invoice Charges Detail'!$F$11:$M$401,'Multiple CIP Codes Summary'!$A26,'Invoice Charges Detail'!$M$11:$M$401)*VLOOKUP($A26,CIP_Multipliers,(MATCH(C$12,'Multiple CIP Codes Data'!$B$12:$J$12,0)+1),FALSE))</f>
        <v/>
      </c>
      <c r="D26" s="301" t="str">
        <f>IF(OR(D$12="-",$A26=""),"",SUMIF('Invoice Charges Detail'!$F$11:$M$401,'Multiple CIP Codes Summary'!$A26,'Invoice Charges Detail'!$M$11:$M$401)*VLOOKUP($A26,CIP_Multipliers,(MATCH(D$12,'Multiple CIP Codes Data'!$B$12:$J$12,0)+1),FALSE))</f>
        <v/>
      </c>
      <c r="E26" s="301" t="str">
        <f>IF(OR(E$12="-",$A26=""),"",SUMIF('Invoice Charges Detail'!$F$11:$M$401,'Multiple CIP Codes Summary'!$A26,'Invoice Charges Detail'!$M$11:$M$401)*VLOOKUP($A26,CIP_Multipliers,(MATCH(E$12,'Multiple CIP Codes Data'!$B$12:$J$12,0)+1),FALSE))</f>
        <v/>
      </c>
      <c r="F26" s="301" t="str">
        <f>IF(OR(F$12="-",$A26=""),"",SUMIF('Invoice Charges Detail'!$F$11:$M$401,'Multiple CIP Codes Summary'!$A26,'Invoice Charges Detail'!$M$11:$M$401)*VLOOKUP($A26,CIP_Multipliers,(MATCH(F$12,'Multiple CIP Codes Data'!$B$12:$J$12,0)+1),FALSE))</f>
        <v/>
      </c>
      <c r="G26" s="301" t="str">
        <f>IF(OR(G$12="-",$A26=""),"",SUMIF('Invoice Charges Detail'!$F$11:$M$401,'Multiple CIP Codes Summary'!$A26,'Invoice Charges Detail'!$M$11:$M$401)*VLOOKUP($A26,CIP_Multipliers,(MATCH(G$12,'Multiple CIP Codes Data'!$B$12:$J$12,0)+1),FALSE))</f>
        <v/>
      </c>
      <c r="H26" s="301" t="str">
        <f>IF(OR(H$12="-",$A26=""),"",SUMIF('Invoice Charges Detail'!$F$11:$M$401,'Multiple CIP Codes Summary'!$A26,'Invoice Charges Detail'!$M$11:$M$401)*VLOOKUP($A26,CIP_Multipliers,(MATCH(H$12,'Multiple CIP Codes Data'!$B$12:$J$12,0)+1),FALSE))</f>
        <v/>
      </c>
      <c r="I26" s="301" t="str">
        <f>IF(OR(I$12="-",$A26=""),"",SUMIF('Invoice Charges Detail'!$F$11:$M$401,'Multiple CIP Codes Summary'!$A26,'Invoice Charges Detail'!$M$11:$M$401)*VLOOKUP($A26,CIP_Multipliers,(MATCH(I$12,'Multiple CIP Codes Data'!$B$12:$J$12,0)+1),FALSE))</f>
        <v/>
      </c>
      <c r="J26" s="301" t="str">
        <f>IF(OR(J$12="-",$A26=""),"",SUMIF('Invoice Charges Detail'!$F$11:$M$401,'Multiple CIP Codes Summary'!$A26,'Invoice Charges Detail'!$M$11:$M$401)*VLOOKUP($A26,CIP_Multipliers,(MATCH(J$12,'Multiple CIP Codes Data'!$B$12:$J$12,0)+1),FALSE))</f>
        <v/>
      </c>
      <c r="K26" s="301" t="str">
        <f>IF(OR(K$12="-",$A26=""),"",SUMIF('Invoice Charges Detail'!$F$11:$M$401,'Multiple CIP Codes Summary'!$A26,'Invoice Charges Detail'!$M$11:$M$401)*VLOOKUP($A26,CIP_Multipliers,(MATCH(K$12,'Multiple CIP Codes Data'!$B$12:$J$12,0)+1),FALSE))</f>
        <v/>
      </c>
      <c r="L26" s="301" t="str">
        <f>IF(OR(L$12="-",$A26=""),"",SUMIF('Invoice Charges Detail'!$F$11:$M$401,'Multiple CIP Codes Summary'!$A26,'Invoice Charges Detail'!$M$11:$M$401)*VLOOKUP($A26,CIP_Multipliers,(MATCH(L$12,'Multiple CIP Codes Data'!$B$12:$J$12,0)+1),FALSE))</f>
        <v/>
      </c>
      <c r="M26" s="301" t="str">
        <f>IF(OR(M$12="-",$A26=""),"",SUMIF('Invoice Charges Detail'!$F$11:$M$401,'Multiple CIP Codes Summary'!$A26,'Invoice Charges Detail'!$M$11:$M$401)*VLOOKUP($A26,CIP_Multipliers,(MATCH(M$12,'Multiple CIP Codes Data'!$B$12:$J$12,0)+1),FALSE))</f>
        <v/>
      </c>
      <c r="N26" s="301" t="str">
        <f>IF(OR(N$12="-",$A26=""),"",SUMIF('Invoice Charges Detail'!$F$11:$M$401,'Multiple CIP Codes Summary'!$A26,'Invoice Charges Detail'!$M$11:$M$401)*VLOOKUP($A26,CIP_Multipliers,(MATCH(N$12,'Multiple CIP Codes Data'!$B$12:$J$12,0)+1),FALSE))</f>
        <v/>
      </c>
      <c r="O26" s="301" t="str">
        <f>IF(OR(O$12="-",$A26=""),"",SUMIF('Invoice Charges Detail'!$F$11:$M$401,'Multiple CIP Codes Summary'!$A26,'Invoice Charges Detail'!$M$11:$M$401)*VLOOKUP($A26,CIP_Multipliers,(MATCH(O$12,'Multiple CIP Codes Data'!$B$12:$J$12,0)+1),FALSE))</f>
        <v/>
      </c>
      <c r="P26" s="301" t="str">
        <f>IF(OR(P$12="-",$A26=""),"",SUMIF('Invoice Charges Detail'!$F$11:$M$401,'Multiple CIP Codes Summary'!$A26,'Invoice Charges Detail'!$M$11:$M$401)*VLOOKUP($A26,CIP_Multipliers,(MATCH(P$12,'Multiple CIP Codes Data'!$B$12:$J$12,0)+1),FALSE))</f>
        <v/>
      </c>
      <c r="Q26" s="301" t="str">
        <f t="shared" si="0"/>
        <v/>
      </c>
      <c r="R26" s="302"/>
    </row>
    <row r="27" spans="1:18" ht="22.5" customHeight="1" x14ac:dyDescent="0.2">
      <c r="A27" s="303" t="str">
        <f>IF(ISBLANK('Multiple CIP Codes Data'!A28),"",'Multiple CIP Codes Data'!A28)</f>
        <v/>
      </c>
      <c r="B27" s="301" t="str">
        <f>IF(OR(B$12="-",$A27=""),"",SUMIF('Invoice Charges Detail'!$F$11:$M$401,'Multiple CIP Codes Summary'!$A27,'Invoice Charges Detail'!$M$11:$M$401)*VLOOKUP($A27,CIP_Multipliers,(MATCH(B$12,'Multiple CIP Codes Data'!$B$12:$J$12,0)+1),FALSE))</f>
        <v/>
      </c>
      <c r="C27" s="301" t="str">
        <f>IF(OR(C$12="-",$A27=""),"",SUMIF('Invoice Charges Detail'!$F$11:$M$401,'Multiple CIP Codes Summary'!$A27,'Invoice Charges Detail'!$M$11:$M$401)*VLOOKUP($A27,CIP_Multipliers,(MATCH(C$12,'Multiple CIP Codes Data'!$B$12:$J$12,0)+1),FALSE))</f>
        <v/>
      </c>
      <c r="D27" s="301" t="str">
        <f>IF(OR(D$12="-",$A27=""),"",SUMIF('Invoice Charges Detail'!$F$11:$M$401,'Multiple CIP Codes Summary'!$A27,'Invoice Charges Detail'!$M$11:$M$401)*VLOOKUP($A27,CIP_Multipliers,(MATCH(D$12,'Multiple CIP Codes Data'!$B$12:$J$12,0)+1),FALSE))</f>
        <v/>
      </c>
      <c r="E27" s="301" t="str">
        <f>IF(OR(E$12="-",$A27=""),"",SUMIF('Invoice Charges Detail'!$F$11:$M$401,'Multiple CIP Codes Summary'!$A27,'Invoice Charges Detail'!$M$11:$M$401)*VLOOKUP($A27,CIP_Multipliers,(MATCH(E$12,'Multiple CIP Codes Data'!$B$12:$J$12,0)+1),FALSE))</f>
        <v/>
      </c>
      <c r="F27" s="301" t="str">
        <f>IF(OR(F$12="-",$A27=""),"",SUMIF('Invoice Charges Detail'!$F$11:$M$401,'Multiple CIP Codes Summary'!$A27,'Invoice Charges Detail'!$M$11:$M$401)*VLOOKUP($A27,CIP_Multipliers,(MATCH(F$12,'Multiple CIP Codes Data'!$B$12:$J$12,0)+1),FALSE))</f>
        <v/>
      </c>
      <c r="G27" s="301" t="str">
        <f>IF(OR(G$12="-",$A27=""),"",SUMIF('Invoice Charges Detail'!$F$11:$M$401,'Multiple CIP Codes Summary'!$A27,'Invoice Charges Detail'!$M$11:$M$401)*VLOOKUP($A27,CIP_Multipliers,(MATCH(G$12,'Multiple CIP Codes Data'!$B$12:$J$12,0)+1),FALSE))</f>
        <v/>
      </c>
      <c r="H27" s="301" t="str">
        <f>IF(OR(H$12="-",$A27=""),"",SUMIF('Invoice Charges Detail'!$F$11:$M$401,'Multiple CIP Codes Summary'!$A27,'Invoice Charges Detail'!$M$11:$M$401)*VLOOKUP($A27,CIP_Multipliers,(MATCH(H$12,'Multiple CIP Codes Data'!$B$12:$J$12,0)+1),FALSE))</f>
        <v/>
      </c>
      <c r="I27" s="301" t="str">
        <f>IF(OR(I$12="-",$A27=""),"",SUMIF('Invoice Charges Detail'!$F$11:$M$401,'Multiple CIP Codes Summary'!$A27,'Invoice Charges Detail'!$M$11:$M$401)*VLOOKUP($A27,CIP_Multipliers,(MATCH(I$12,'Multiple CIP Codes Data'!$B$12:$J$12,0)+1),FALSE))</f>
        <v/>
      </c>
      <c r="J27" s="301" t="str">
        <f>IF(OR(J$12="-",$A27=""),"",SUMIF('Invoice Charges Detail'!$F$11:$M$401,'Multiple CIP Codes Summary'!$A27,'Invoice Charges Detail'!$M$11:$M$401)*VLOOKUP($A27,CIP_Multipliers,(MATCH(J$12,'Multiple CIP Codes Data'!$B$12:$J$12,0)+1),FALSE))</f>
        <v/>
      </c>
      <c r="K27" s="301" t="str">
        <f>IF(OR(K$12="-",$A27=""),"",SUMIF('Invoice Charges Detail'!$F$11:$M$401,'Multiple CIP Codes Summary'!$A27,'Invoice Charges Detail'!$M$11:$M$401)*VLOOKUP($A27,CIP_Multipliers,(MATCH(K$12,'Multiple CIP Codes Data'!$B$12:$J$12,0)+1),FALSE))</f>
        <v/>
      </c>
      <c r="L27" s="301" t="str">
        <f>IF(OR(L$12="-",$A27=""),"",SUMIF('Invoice Charges Detail'!$F$11:$M$401,'Multiple CIP Codes Summary'!$A27,'Invoice Charges Detail'!$M$11:$M$401)*VLOOKUP($A27,CIP_Multipliers,(MATCH(L$12,'Multiple CIP Codes Data'!$B$12:$J$12,0)+1),FALSE))</f>
        <v/>
      </c>
      <c r="M27" s="301" t="str">
        <f>IF(OR(M$12="-",$A27=""),"",SUMIF('Invoice Charges Detail'!$F$11:$M$401,'Multiple CIP Codes Summary'!$A27,'Invoice Charges Detail'!$M$11:$M$401)*VLOOKUP($A27,CIP_Multipliers,(MATCH(M$12,'Multiple CIP Codes Data'!$B$12:$J$12,0)+1),FALSE))</f>
        <v/>
      </c>
      <c r="N27" s="301" t="str">
        <f>IF(OR(N$12="-",$A27=""),"",SUMIF('Invoice Charges Detail'!$F$11:$M$401,'Multiple CIP Codes Summary'!$A27,'Invoice Charges Detail'!$M$11:$M$401)*VLOOKUP($A27,CIP_Multipliers,(MATCH(N$12,'Multiple CIP Codes Data'!$B$12:$J$12,0)+1),FALSE))</f>
        <v/>
      </c>
      <c r="O27" s="301" t="str">
        <f>IF(OR(O$12="-",$A27=""),"",SUMIF('Invoice Charges Detail'!$F$11:$M$401,'Multiple CIP Codes Summary'!$A27,'Invoice Charges Detail'!$M$11:$M$401)*VLOOKUP($A27,CIP_Multipliers,(MATCH(O$12,'Multiple CIP Codes Data'!$B$12:$J$12,0)+1),FALSE))</f>
        <v/>
      </c>
      <c r="P27" s="301" t="str">
        <f>IF(OR(P$12="-",$A27=""),"",SUMIF('Invoice Charges Detail'!$F$11:$M$401,'Multiple CIP Codes Summary'!$A27,'Invoice Charges Detail'!$M$11:$M$401)*VLOOKUP($A27,CIP_Multipliers,(MATCH(P$12,'Multiple CIP Codes Data'!$B$12:$J$12,0)+1),FALSE))</f>
        <v/>
      </c>
      <c r="Q27" s="301" t="str">
        <f t="shared" si="0"/>
        <v/>
      </c>
      <c r="R27" s="302"/>
    </row>
    <row r="28" spans="1:18" ht="22.5" customHeight="1" x14ac:dyDescent="0.2">
      <c r="A28" s="303" t="str">
        <f>IF(ISBLANK('Multiple CIP Codes Data'!A29),"",'Multiple CIP Codes Data'!A29)</f>
        <v/>
      </c>
      <c r="B28" s="301" t="str">
        <f>IF(OR(B$12="-",$A28=""),"",SUMIF('Invoice Charges Detail'!$F$11:$M$401,'Multiple CIP Codes Summary'!$A28,'Invoice Charges Detail'!$M$11:$M$401)*VLOOKUP($A28,CIP_Multipliers,(MATCH(B$12,'Multiple CIP Codes Data'!$B$12:$J$12,0)+1),FALSE))</f>
        <v/>
      </c>
      <c r="C28" s="301" t="str">
        <f>IF(OR(C$12="-",$A28=""),"",SUMIF('Invoice Charges Detail'!$F$11:$M$401,'Multiple CIP Codes Summary'!$A28,'Invoice Charges Detail'!$M$11:$M$401)*VLOOKUP($A28,CIP_Multipliers,(MATCH(C$12,'Multiple CIP Codes Data'!$B$12:$J$12,0)+1),FALSE))</f>
        <v/>
      </c>
      <c r="D28" s="301" t="str">
        <f>IF(OR(D$12="-",$A28=""),"",SUMIF('Invoice Charges Detail'!$F$11:$M$401,'Multiple CIP Codes Summary'!$A28,'Invoice Charges Detail'!$M$11:$M$401)*VLOOKUP($A28,CIP_Multipliers,(MATCH(D$12,'Multiple CIP Codes Data'!$B$12:$J$12,0)+1),FALSE))</f>
        <v/>
      </c>
      <c r="E28" s="301" t="str">
        <f>IF(OR(E$12="-",$A28=""),"",SUMIF('Invoice Charges Detail'!$F$11:$M$401,'Multiple CIP Codes Summary'!$A28,'Invoice Charges Detail'!$M$11:$M$401)*VLOOKUP($A28,CIP_Multipliers,(MATCH(E$12,'Multiple CIP Codes Data'!$B$12:$J$12,0)+1),FALSE))</f>
        <v/>
      </c>
      <c r="F28" s="301" t="str">
        <f>IF(OR(F$12="-",$A28=""),"",SUMIF('Invoice Charges Detail'!$F$11:$M$401,'Multiple CIP Codes Summary'!$A28,'Invoice Charges Detail'!$M$11:$M$401)*VLOOKUP($A28,CIP_Multipliers,(MATCH(F$12,'Multiple CIP Codes Data'!$B$12:$J$12,0)+1),FALSE))</f>
        <v/>
      </c>
      <c r="G28" s="301" t="str">
        <f>IF(OR(G$12="-",$A28=""),"",SUMIF('Invoice Charges Detail'!$F$11:$M$401,'Multiple CIP Codes Summary'!$A28,'Invoice Charges Detail'!$M$11:$M$401)*VLOOKUP($A28,CIP_Multipliers,(MATCH(G$12,'Multiple CIP Codes Data'!$B$12:$J$12,0)+1),FALSE))</f>
        <v/>
      </c>
      <c r="H28" s="301" t="str">
        <f>IF(OR(H$12="-",$A28=""),"",SUMIF('Invoice Charges Detail'!$F$11:$M$401,'Multiple CIP Codes Summary'!$A28,'Invoice Charges Detail'!$M$11:$M$401)*VLOOKUP($A28,CIP_Multipliers,(MATCH(H$12,'Multiple CIP Codes Data'!$B$12:$J$12,0)+1),FALSE))</f>
        <v/>
      </c>
      <c r="I28" s="301" t="str">
        <f>IF(OR(I$12="-",$A28=""),"",SUMIF('Invoice Charges Detail'!$F$11:$M$401,'Multiple CIP Codes Summary'!$A28,'Invoice Charges Detail'!$M$11:$M$401)*VLOOKUP($A28,CIP_Multipliers,(MATCH(I$12,'Multiple CIP Codes Data'!$B$12:$J$12,0)+1),FALSE))</f>
        <v/>
      </c>
      <c r="J28" s="301" t="str">
        <f>IF(OR(J$12="-",$A28=""),"",SUMIF('Invoice Charges Detail'!$F$11:$M$401,'Multiple CIP Codes Summary'!$A28,'Invoice Charges Detail'!$M$11:$M$401)*VLOOKUP($A28,CIP_Multipliers,(MATCH(J$12,'Multiple CIP Codes Data'!$B$12:$J$12,0)+1),FALSE))</f>
        <v/>
      </c>
      <c r="K28" s="301" t="str">
        <f>IF(OR(K$12="-",$A28=""),"",SUMIF('Invoice Charges Detail'!$F$11:$M$401,'Multiple CIP Codes Summary'!$A28,'Invoice Charges Detail'!$M$11:$M$401)*VLOOKUP($A28,CIP_Multipliers,(MATCH(K$12,'Multiple CIP Codes Data'!$B$12:$J$12,0)+1),FALSE))</f>
        <v/>
      </c>
      <c r="L28" s="301" t="str">
        <f>IF(OR(L$12="-",$A28=""),"",SUMIF('Invoice Charges Detail'!$F$11:$M$401,'Multiple CIP Codes Summary'!$A28,'Invoice Charges Detail'!$M$11:$M$401)*VLOOKUP($A28,CIP_Multipliers,(MATCH(L$12,'Multiple CIP Codes Data'!$B$12:$J$12,0)+1),FALSE))</f>
        <v/>
      </c>
      <c r="M28" s="301" t="str">
        <f>IF(OR(M$12="-",$A28=""),"",SUMIF('Invoice Charges Detail'!$F$11:$M$401,'Multiple CIP Codes Summary'!$A28,'Invoice Charges Detail'!$M$11:$M$401)*VLOOKUP($A28,CIP_Multipliers,(MATCH(M$12,'Multiple CIP Codes Data'!$B$12:$J$12,0)+1),FALSE))</f>
        <v/>
      </c>
      <c r="N28" s="301" t="str">
        <f>IF(OR(N$12="-",$A28=""),"",SUMIF('Invoice Charges Detail'!$F$11:$M$401,'Multiple CIP Codes Summary'!$A28,'Invoice Charges Detail'!$M$11:$M$401)*VLOOKUP($A28,CIP_Multipliers,(MATCH(N$12,'Multiple CIP Codes Data'!$B$12:$J$12,0)+1),FALSE))</f>
        <v/>
      </c>
      <c r="O28" s="301" t="str">
        <f>IF(OR(O$12="-",$A28=""),"",SUMIF('Invoice Charges Detail'!$F$11:$M$401,'Multiple CIP Codes Summary'!$A28,'Invoice Charges Detail'!$M$11:$M$401)*VLOOKUP($A28,CIP_Multipliers,(MATCH(O$12,'Multiple CIP Codes Data'!$B$12:$J$12,0)+1),FALSE))</f>
        <v/>
      </c>
      <c r="P28" s="301" t="str">
        <f>IF(OR(P$12="-",$A28=""),"",SUMIF('Invoice Charges Detail'!$F$11:$M$401,'Multiple CIP Codes Summary'!$A28,'Invoice Charges Detail'!$M$11:$M$401)*VLOOKUP($A28,CIP_Multipliers,(MATCH(P$12,'Multiple CIP Codes Data'!$B$12:$J$12,0)+1),FALSE))</f>
        <v/>
      </c>
      <c r="Q28" s="301" t="str">
        <f t="shared" si="0"/>
        <v/>
      </c>
      <c r="R28" s="302"/>
    </row>
    <row r="29" spans="1:18" ht="22.5" customHeight="1" x14ac:dyDescent="0.2">
      <c r="A29" s="303" t="str">
        <f>IF(ISBLANK('Multiple CIP Codes Data'!A30),"",'Multiple CIP Codes Data'!A30)</f>
        <v/>
      </c>
      <c r="B29" s="301" t="str">
        <f>IF(OR(B$12="-",$A29=""),"",SUMIF('Invoice Charges Detail'!$F$11:$M$401,'Multiple CIP Codes Summary'!$A29,'Invoice Charges Detail'!$M$11:$M$401)*VLOOKUP($A29,CIP_Multipliers,(MATCH(B$12,'Multiple CIP Codes Data'!$B$12:$J$12,0)+1),FALSE))</f>
        <v/>
      </c>
      <c r="C29" s="301" t="str">
        <f>IF(OR(C$12="-",$A29=""),"",SUMIF('Invoice Charges Detail'!$F$11:$M$401,'Multiple CIP Codes Summary'!$A29,'Invoice Charges Detail'!$M$11:$M$401)*VLOOKUP($A29,CIP_Multipliers,(MATCH(C$12,'Multiple CIP Codes Data'!$B$12:$J$12,0)+1),FALSE))</f>
        <v/>
      </c>
      <c r="D29" s="301" t="str">
        <f>IF(OR(D$12="-",$A29=""),"",SUMIF('Invoice Charges Detail'!$F$11:$M$401,'Multiple CIP Codes Summary'!$A29,'Invoice Charges Detail'!$M$11:$M$401)*VLOOKUP($A29,CIP_Multipliers,(MATCH(D$12,'Multiple CIP Codes Data'!$B$12:$J$12,0)+1),FALSE))</f>
        <v/>
      </c>
      <c r="E29" s="301" t="str">
        <f>IF(OR(E$12="-",$A29=""),"",SUMIF('Invoice Charges Detail'!$F$11:$M$401,'Multiple CIP Codes Summary'!$A29,'Invoice Charges Detail'!$M$11:$M$401)*VLOOKUP($A29,CIP_Multipliers,(MATCH(E$12,'Multiple CIP Codes Data'!$B$12:$J$12,0)+1),FALSE))</f>
        <v/>
      </c>
      <c r="F29" s="301" t="str">
        <f>IF(OR(F$12="-",$A29=""),"",SUMIF('Invoice Charges Detail'!$F$11:$M$401,'Multiple CIP Codes Summary'!$A29,'Invoice Charges Detail'!$M$11:$M$401)*VLOOKUP($A29,CIP_Multipliers,(MATCH(F$12,'Multiple CIP Codes Data'!$B$12:$J$12,0)+1),FALSE))</f>
        <v/>
      </c>
      <c r="G29" s="301" t="str">
        <f>IF(OR(G$12="-",$A29=""),"",SUMIF('Invoice Charges Detail'!$F$11:$M$401,'Multiple CIP Codes Summary'!$A29,'Invoice Charges Detail'!$M$11:$M$401)*VLOOKUP($A29,CIP_Multipliers,(MATCH(G$12,'Multiple CIP Codes Data'!$B$12:$J$12,0)+1),FALSE))</f>
        <v/>
      </c>
      <c r="H29" s="301" t="str">
        <f>IF(OR(H$12="-",$A29=""),"",SUMIF('Invoice Charges Detail'!$F$11:$M$401,'Multiple CIP Codes Summary'!$A29,'Invoice Charges Detail'!$M$11:$M$401)*VLOOKUP($A29,CIP_Multipliers,(MATCH(H$12,'Multiple CIP Codes Data'!$B$12:$J$12,0)+1),FALSE))</f>
        <v/>
      </c>
      <c r="I29" s="301" t="str">
        <f>IF(OR(I$12="-",$A29=""),"",SUMIF('Invoice Charges Detail'!$F$11:$M$401,'Multiple CIP Codes Summary'!$A29,'Invoice Charges Detail'!$M$11:$M$401)*VLOOKUP($A29,CIP_Multipliers,(MATCH(I$12,'Multiple CIP Codes Data'!$B$12:$J$12,0)+1),FALSE))</f>
        <v/>
      </c>
      <c r="J29" s="301" t="str">
        <f>IF(OR(J$12="-",$A29=""),"",SUMIF('Invoice Charges Detail'!$F$11:$M$401,'Multiple CIP Codes Summary'!$A29,'Invoice Charges Detail'!$M$11:$M$401)*VLOOKUP($A29,CIP_Multipliers,(MATCH(J$12,'Multiple CIP Codes Data'!$B$12:$J$12,0)+1),FALSE))</f>
        <v/>
      </c>
      <c r="K29" s="301" t="str">
        <f>IF(OR(K$12="-",$A29=""),"",SUMIF('Invoice Charges Detail'!$F$11:$M$401,'Multiple CIP Codes Summary'!$A29,'Invoice Charges Detail'!$M$11:$M$401)*VLOOKUP($A29,CIP_Multipliers,(MATCH(K$12,'Multiple CIP Codes Data'!$B$12:$J$12,0)+1),FALSE))</f>
        <v/>
      </c>
      <c r="L29" s="301" t="str">
        <f>IF(OR(L$12="-",$A29=""),"",SUMIF('Invoice Charges Detail'!$F$11:$M$401,'Multiple CIP Codes Summary'!$A29,'Invoice Charges Detail'!$M$11:$M$401)*VLOOKUP($A29,CIP_Multipliers,(MATCH(L$12,'Multiple CIP Codes Data'!$B$12:$J$12,0)+1),FALSE))</f>
        <v/>
      </c>
      <c r="M29" s="301" t="str">
        <f>IF(OR(M$12="-",$A29=""),"",SUMIF('Invoice Charges Detail'!$F$11:$M$401,'Multiple CIP Codes Summary'!$A29,'Invoice Charges Detail'!$M$11:$M$401)*VLOOKUP($A29,CIP_Multipliers,(MATCH(M$12,'Multiple CIP Codes Data'!$B$12:$J$12,0)+1),FALSE))</f>
        <v/>
      </c>
      <c r="N29" s="301" t="str">
        <f>IF(OR(N$12="-",$A29=""),"",SUMIF('Invoice Charges Detail'!$F$11:$M$401,'Multiple CIP Codes Summary'!$A29,'Invoice Charges Detail'!$M$11:$M$401)*VLOOKUP($A29,CIP_Multipliers,(MATCH(N$12,'Multiple CIP Codes Data'!$B$12:$J$12,0)+1),FALSE))</f>
        <v/>
      </c>
      <c r="O29" s="301" t="str">
        <f>IF(OR(O$12="-",$A29=""),"",SUMIF('Invoice Charges Detail'!$F$11:$M$401,'Multiple CIP Codes Summary'!$A29,'Invoice Charges Detail'!$M$11:$M$401)*VLOOKUP($A29,CIP_Multipliers,(MATCH(O$12,'Multiple CIP Codes Data'!$B$12:$J$12,0)+1),FALSE))</f>
        <v/>
      </c>
      <c r="P29" s="301" t="str">
        <f>IF(OR(P$12="-",$A29=""),"",SUMIF('Invoice Charges Detail'!$F$11:$M$401,'Multiple CIP Codes Summary'!$A29,'Invoice Charges Detail'!$M$11:$M$401)*VLOOKUP($A29,CIP_Multipliers,(MATCH(P$12,'Multiple CIP Codes Data'!$B$12:$J$12,0)+1),FALSE))</f>
        <v/>
      </c>
      <c r="Q29" s="301" t="str">
        <f t="shared" si="0"/>
        <v/>
      </c>
      <c r="R29" s="302"/>
    </row>
    <row r="30" spans="1:18" ht="22.5" customHeight="1" x14ac:dyDescent="0.2">
      <c r="A30" s="303" t="str">
        <f>IF(ISBLANK('Multiple CIP Codes Data'!A31),"",'Multiple CIP Codes Data'!A31)</f>
        <v/>
      </c>
      <c r="B30" s="301" t="str">
        <f>IF(OR(B$12="-",$A30=""),"",SUMIF('Invoice Charges Detail'!$F$11:$M$401,'Multiple CIP Codes Summary'!$A30,'Invoice Charges Detail'!$M$11:$M$401)*VLOOKUP($A30,CIP_Multipliers,(MATCH(B$12,'Multiple CIP Codes Data'!$B$12:$J$12,0)+1),FALSE))</f>
        <v/>
      </c>
      <c r="C30" s="301" t="str">
        <f>IF(OR(C$12="-",$A30=""),"",SUMIF('Invoice Charges Detail'!$F$11:$M$401,'Multiple CIP Codes Summary'!$A30,'Invoice Charges Detail'!$M$11:$M$401)*VLOOKUP($A30,CIP_Multipliers,(MATCH(C$12,'Multiple CIP Codes Data'!$B$12:$J$12,0)+1),FALSE))</f>
        <v/>
      </c>
      <c r="D30" s="301" t="str">
        <f>IF(OR(D$12="-",$A30=""),"",SUMIF('Invoice Charges Detail'!$F$11:$M$401,'Multiple CIP Codes Summary'!$A30,'Invoice Charges Detail'!$M$11:$M$401)*VLOOKUP($A30,CIP_Multipliers,(MATCH(D$12,'Multiple CIP Codes Data'!$B$12:$J$12,0)+1),FALSE))</f>
        <v/>
      </c>
      <c r="E30" s="301" t="str">
        <f>IF(OR(E$12="-",$A30=""),"",SUMIF('Invoice Charges Detail'!$F$11:$M$401,'Multiple CIP Codes Summary'!$A30,'Invoice Charges Detail'!$M$11:$M$401)*VLOOKUP($A30,CIP_Multipliers,(MATCH(E$12,'Multiple CIP Codes Data'!$B$12:$J$12,0)+1),FALSE))</f>
        <v/>
      </c>
      <c r="F30" s="301" t="str">
        <f>IF(OR(F$12="-",$A30=""),"",SUMIF('Invoice Charges Detail'!$F$11:$M$401,'Multiple CIP Codes Summary'!$A30,'Invoice Charges Detail'!$M$11:$M$401)*VLOOKUP($A30,CIP_Multipliers,(MATCH(F$12,'Multiple CIP Codes Data'!$B$12:$J$12,0)+1),FALSE))</f>
        <v/>
      </c>
      <c r="G30" s="301" t="str">
        <f>IF(OR(G$12="-",$A30=""),"",SUMIF('Invoice Charges Detail'!$F$11:$M$401,'Multiple CIP Codes Summary'!$A30,'Invoice Charges Detail'!$M$11:$M$401)*VLOOKUP($A30,CIP_Multipliers,(MATCH(G$12,'Multiple CIP Codes Data'!$B$12:$J$12,0)+1),FALSE))</f>
        <v/>
      </c>
      <c r="H30" s="301" t="str">
        <f>IF(OR(H$12="-",$A30=""),"",SUMIF('Invoice Charges Detail'!$F$11:$M$401,'Multiple CIP Codes Summary'!$A30,'Invoice Charges Detail'!$M$11:$M$401)*VLOOKUP($A30,CIP_Multipliers,(MATCH(H$12,'Multiple CIP Codes Data'!$B$12:$J$12,0)+1),FALSE))</f>
        <v/>
      </c>
      <c r="I30" s="301" t="str">
        <f>IF(OR(I$12="-",$A30=""),"",SUMIF('Invoice Charges Detail'!$F$11:$M$401,'Multiple CIP Codes Summary'!$A30,'Invoice Charges Detail'!$M$11:$M$401)*VLOOKUP($A30,CIP_Multipliers,(MATCH(I$12,'Multiple CIP Codes Data'!$B$12:$J$12,0)+1),FALSE))</f>
        <v/>
      </c>
      <c r="J30" s="301" t="str">
        <f>IF(OR(J$12="-",$A30=""),"",SUMIF('Invoice Charges Detail'!$F$11:$M$401,'Multiple CIP Codes Summary'!$A30,'Invoice Charges Detail'!$M$11:$M$401)*VLOOKUP($A30,CIP_Multipliers,(MATCH(J$12,'Multiple CIP Codes Data'!$B$12:$J$12,0)+1),FALSE))</f>
        <v/>
      </c>
      <c r="K30" s="301" t="str">
        <f>IF(OR(K$12="-",$A30=""),"",SUMIF('Invoice Charges Detail'!$F$11:$M$401,'Multiple CIP Codes Summary'!$A30,'Invoice Charges Detail'!$M$11:$M$401)*VLOOKUP($A30,CIP_Multipliers,(MATCH(K$12,'Multiple CIP Codes Data'!$B$12:$J$12,0)+1),FALSE))</f>
        <v/>
      </c>
      <c r="L30" s="301" t="str">
        <f>IF(OR(L$12="-",$A30=""),"",SUMIF('Invoice Charges Detail'!$F$11:$M$401,'Multiple CIP Codes Summary'!$A30,'Invoice Charges Detail'!$M$11:$M$401)*VLOOKUP($A30,CIP_Multipliers,(MATCH(L$12,'Multiple CIP Codes Data'!$B$12:$J$12,0)+1),FALSE))</f>
        <v/>
      </c>
      <c r="M30" s="301" t="str">
        <f>IF(OR(M$12="-",$A30=""),"",SUMIF('Invoice Charges Detail'!$F$11:$M$401,'Multiple CIP Codes Summary'!$A30,'Invoice Charges Detail'!$M$11:$M$401)*VLOOKUP($A30,CIP_Multipliers,(MATCH(M$12,'Multiple CIP Codes Data'!$B$12:$J$12,0)+1),FALSE))</f>
        <v/>
      </c>
      <c r="N30" s="301" t="str">
        <f>IF(OR(N$12="-",$A30=""),"",SUMIF('Invoice Charges Detail'!$F$11:$M$401,'Multiple CIP Codes Summary'!$A30,'Invoice Charges Detail'!$M$11:$M$401)*VLOOKUP($A30,CIP_Multipliers,(MATCH(N$12,'Multiple CIP Codes Data'!$B$12:$J$12,0)+1),FALSE))</f>
        <v/>
      </c>
      <c r="O30" s="301" t="str">
        <f>IF(OR(O$12="-",$A30=""),"",SUMIF('Invoice Charges Detail'!$F$11:$M$401,'Multiple CIP Codes Summary'!$A30,'Invoice Charges Detail'!$M$11:$M$401)*VLOOKUP($A30,CIP_Multipliers,(MATCH(O$12,'Multiple CIP Codes Data'!$B$12:$J$12,0)+1),FALSE))</f>
        <v/>
      </c>
      <c r="P30" s="301" t="str">
        <f>IF(OR(P$12="-",$A30=""),"",SUMIF('Invoice Charges Detail'!$F$11:$M$401,'Multiple CIP Codes Summary'!$A30,'Invoice Charges Detail'!$M$11:$M$401)*VLOOKUP($A30,CIP_Multipliers,(MATCH(P$12,'Multiple CIP Codes Data'!$B$12:$J$12,0)+1),FALSE))</f>
        <v/>
      </c>
      <c r="Q30" s="301" t="str">
        <f t="shared" si="0"/>
        <v/>
      </c>
      <c r="R30" s="302"/>
    </row>
    <row r="31" spans="1:18" ht="22.5" customHeight="1" x14ac:dyDescent="0.2">
      <c r="A31" s="303" t="str">
        <f>IF(ISBLANK('Multiple CIP Codes Data'!A32),"",'Multiple CIP Codes Data'!A32)</f>
        <v/>
      </c>
      <c r="B31" s="301" t="str">
        <f>IF(OR(B$12="-",$A31=""),"",SUMIF('Invoice Charges Detail'!$F$11:$M$401,'Multiple CIP Codes Summary'!$A31,'Invoice Charges Detail'!$M$11:$M$401)*VLOOKUP($A31,CIP_Multipliers,(MATCH(B$12,'Multiple CIP Codes Data'!$B$12:$J$12,0)+1),FALSE))</f>
        <v/>
      </c>
      <c r="C31" s="301" t="str">
        <f>IF(OR(C$12="-",$A31=""),"",SUMIF('Invoice Charges Detail'!$F$11:$M$401,'Multiple CIP Codes Summary'!$A31,'Invoice Charges Detail'!$M$11:$M$401)*VLOOKUP($A31,CIP_Multipliers,(MATCH(C$12,'Multiple CIP Codes Data'!$B$12:$J$12,0)+1),FALSE))</f>
        <v/>
      </c>
      <c r="D31" s="301" t="str">
        <f>IF(OR(D$12="-",$A31=""),"",SUMIF('Invoice Charges Detail'!$F$11:$M$401,'Multiple CIP Codes Summary'!$A31,'Invoice Charges Detail'!$M$11:$M$401)*VLOOKUP($A31,CIP_Multipliers,(MATCH(D$12,'Multiple CIP Codes Data'!$B$12:$J$12,0)+1),FALSE))</f>
        <v/>
      </c>
      <c r="E31" s="301" t="str">
        <f>IF(OR(E$12="-",$A31=""),"",SUMIF('Invoice Charges Detail'!$F$11:$M$401,'Multiple CIP Codes Summary'!$A31,'Invoice Charges Detail'!$M$11:$M$401)*VLOOKUP($A31,CIP_Multipliers,(MATCH(E$12,'Multiple CIP Codes Data'!$B$12:$J$12,0)+1),FALSE))</f>
        <v/>
      </c>
      <c r="F31" s="301" t="str">
        <f>IF(OR(F$12="-",$A31=""),"",SUMIF('Invoice Charges Detail'!$F$11:$M$401,'Multiple CIP Codes Summary'!$A31,'Invoice Charges Detail'!$M$11:$M$401)*VLOOKUP($A31,CIP_Multipliers,(MATCH(F$12,'Multiple CIP Codes Data'!$B$12:$J$12,0)+1),FALSE))</f>
        <v/>
      </c>
      <c r="G31" s="301" t="str">
        <f>IF(OR(G$12="-",$A31=""),"",SUMIF('Invoice Charges Detail'!$F$11:$M$401,'Multiple CIP Codes Summary'!$A31,'Invoice Charges Detail'!$M$11:$M$401)*VLOOKUP($A31,CIP_Multipliers,(MATCH(G$12,'Multiple CIP Codes Data'!$B$12:$J$12,0)+1),FALSE))</f>
        <v/>
      </c>
      <c r="H31" s="301" t="str">
        <f>IF(OR(H$12="-",$A31=""),"",SUMIF('Invoice Charges Detail'!$F$11:$M$401,'Multiple CIP Codes Summary'!$A31,'Invoice Charges Detail'!$M$11:$M$401)*VLOOKUP($A31,CIP_Multipliers,(MATCH(H$12,'Multiple CIP Codes Data'!$B$12:$J$12,0)+1),FALSE))</f>
        <v/>
      </c>
      <c r="I31" s="301" t="str">
        <f>IF(OR(I$12="-",$A31=""),"",SUMIF('Invoice Charges Detail'!$F$11:$M$401,'Multiple CIP Codes Summary'!$A31,'Invoice Charges Detail'!$M$11:$M$401)*VLOOKUP($A31,CIP_Multipliers,(MATCH(I$12,'Multiple CIP Codes Data'!$B$12:$J$12,0)+1),FALSE))</f>
        <v/>
      </c>
      <c r="J31" s="301" t="str">
        <f>IF(OR(J$12="-",$A31=""),"",SUMIF('Invoice Charges Detail'!$F$11:$M$401,'Multiple CIP Codes Summary'!$A31,'Invoice Charges Detail'!$M$11:$M$401)*VLOOKUP($A31,CIP_Multipliers,(MATCH(J$12,'Multiple CIP Codes Data'!$B$12:$J$12,0)+1),FALSE))</f>
        <v/>
      </c>
      <c r="K31" s="301" t="str">
        <f>IF(OR(K$12="-",$A31=""),"",SUMIF('Invoice Charges Detail'!$F$11:$M$401,'Multiple CIP Codes Summary'!$A31,'Invoice Charges Detail'!$M$11:$M$401)*VLOOKUP($A31,CIP_Multipliers,(MATCH(K$12,'Multiple CIP Codes Data'!$B$12:$J$12,0)+1),FALSE))</f>
        <v/>
      </c>
      <c r="L31" s="301" t="str">
        <f>IF(OR(L$12="-",$A31=""),"",SUMIF('Invoice Charges Detail'!$F$11:$M$401,'Multiple CIP Codes Summary'!$A31,'Invoice Charges Detail'!$M$11:$M$401)*VLOOKUP($A31,CIP_Multipliers,(MATCH(L$12,'Multiple CIP Codes Data'!$B$12:$J$12,0)+1),FALSE))</f>
        <v/>
      </c>
      <c r="M31" s="301" t="str">
        <f>IF(OR(M$12="-",$A31=""),"",SUMIF('Invoice Charges Detail'!$F$11:$M$401,'Multiple CIP Codes Summary'!$A31,'Invoice Charges Detail'!$M$11:$M$401)*VLOOKUP($A31,CIP_Multipliers,(MATCH(M$12,'Multiple CIP Codes Data'!$B$12:$J$12,0)+1),FALSE))</f>
        <v/>
      </c>
      <c r="N31" s="301" t="str">
        <f>IF(OR(N$12="-",$A31=""),"",SUMIF('Invoice Charges Detail'!$F$11:$M$401,'Multiple CIP Codes Summary'!$A31,'Invoice Charges Detail'!$M$11:$M$401)*VLOOKUP($A31,CIP_Multipliers,(MATCH(N$12,'Multiple CIP Codes Data'!$B$12:$J$12,0)+1),FALSE))</f>
        <v/>
      </c>
      <c r="O31" s="301" t="str">
        <f>IF(OR(O$12="-",$A31=""),"",SUMIF('Invoice Charges Detail'!$F$11:$M$401,'Multiple CIP Codes Summary'!$A31,'Invoice Charges Detail'!$M$11:$M$401)*VLOOKUP($A31,CIP_Multipliers,(MATCH(O$12,'Multiple CIP Codes Data'!$B$12:$J$12,0)+1),FALSE))</f>
        <v/>
      </c>
      <c r="P31" s="301" t="str">
        <f>IF(OR(P$12="-",$A31=""),"",SUMIF('Invoice Charges Detail'!$F$11:$M$401,'Multiple CIP Codes Summary'!$A31,'Invoice Charges Detail'!$M$11:$M$401)*VLOOKUP($A31,CIP_Multipliers,(MATCH(P$12,'Multiple CIP Codes Data'!$B$12:$J$12,0)+1),FALSE))</f>
        <v/>
      </c>
      <c r="Q31" s="301" t="str">
        <f t="shared" si="0"/>
        <v/>
      </c>
      <c r="R31" s="302"/>
    </row>
    <row r="32" spans="1:18" ht="22.5" customHeight="1" x14ac:dyDescent="0.2">
      <c r="A32" s="303" t="str">
        <f>IF(ISBLANK('Multiple CIP Codes Data'!A33),"",'Multiple CIP Codes Data'!A33)</f>
        <v/>
      </c>
      <c r="B32" s="301" t="str">
        <f>IF(OR(B$12="-",$A32=""),"",SUMIF('Invoice Charges Detail'!$F$11:$M$401,'Multiple CIP Codes Summary'!$A32,'Invoice Charges Detail'!$M$11:$M$401)*VLOOKUP($A32,CIP_Multipliers,(MATCH(B$12,'Multiple CIP Codes Data'!$B$12:$J$12,0)+1),FALSE))</f>
        <v/>
      </c>
      <c r="C32" s="301" t="str">
        <f>IF(OR(C$12="-",$A32=""),"",SUMIF('Invoice Charges Detail'!$F$11:$M$401,'Multiple CIP Codes Summary'!$A32,'Invoice Charges Detail'!$M$11:$M$401)*VLOOKUP($A32,CIP_Multipliers,(MATCH(C$12,'Multiple CIP Codes Data'!$B$12:$J$12,0)+1),FALSE))</f>
        <v/>
      </c>
      <c r="D32" s="301" t="str">
        <f>IF(OR(D$12="-",$A32=""),"",SUMIF('Invoice Charges Detail'!$F$11:$M$401,'Multiple CIP Codes Summary'!$A32,'Invoice Charges Detail'!$M$11:$M$401)*VLOOKUP($A32,CIP_Multipliers,(MATCH(D$12,'Multiple CIP Codes Data'!$B$12:$J$12,0)+1),FALSE))</f>
        <v/>
      </c>
      <c r="E32" s="301" t="str">
        <f>IF(OR(E$12="-",$A32=""),"",SUMIF('Invoice Charges Detail'!$F$11:$M$401,'Multiple CIP Codes Summary'!$A32,'Invoice Charges Detail'!$M$11:$M$401)*VLOOKUP($A32,CIP_Multipliers,(MATCH(E$12,'Multiple CIP Codes Data'!$B$12:$J$12,0)+1),FALSE))</f>
        <v/>
      </c>
      <c r="F32" s="301" t="str">
        <f>IF(OR(F$12="-",$A32=""),"",SUMIF('Invoice Charges Detail'!$F$11:$M$401,'Multiple CIP Codes Summary'!$A32,'Invoice Charges Detail'!$M$11:$M$401)*VLOOKUP($A32,CIP_Multipliers,(MATCH(F$12,'Multiple CIP Codes Data'!$B$12:$J$12,0)+1),FALSE))</f>
        <v/>
      </c>
      <c r="G32" s="301" t="str">
        <f>IF(OR(G$12="-",$A32=""),"",SUMIF('Invoice Charges Detail'!$F$11:$M$401,'Multiple CIP Codes Summary'!$A32,'Invoice Charges Detail'!$M$11:$M$401)*VLOOKUP($A32,CIP_Multipliers,(MATCH(G$12,'Multiple CIP Codes Data'!$B$12:$J$12,0)+1),FALSE))</f>
        <v/>
      </c>
      <c r="H32" s="301" t="str">
        <f>IF(OR(H$12="-",$A32=""),"",SUMIF('Invoice Charges Detail'!$F$11:$M$401,'Multiple CIP Codes Summary'!$A32,'Invoice Charges Detail'!$M$11:$M$401)*VLOOKUP($A32,CIP_Multipliers,(MATCH(H$12,'Multiple CIP Codes Data'!$B$12:$J$12,0)+1),FALSE))</f>
        <v/>
      </c>
      <c r="I32" s="301" t="str">
        <f>IF(OR(I$12="-",$A32=""),"",SUMIF('Invoice Charges Detail'!$F$11:$M$401,'Multiple CIP Codes Summary'!$A32,'Invoice Charges Detail'!$M$11:$M$401)*VLOOKUP($A32,CIP_Multipliers,(MATCH(I$12,'Multiple CIP Codes Data'!$B$12:$J$12,0)+1),FALSE))</f>
        <v/>
      </c>
      <c r="J32" s="301" t="str">
        <f>IF(OR(J$12="-",$A32=""),"",SUMIF('Invoice Charges Detail'!$F$11:$M$401,'Multiple CIP Codes Summary'!$A32,'Invoice Charges Detail'!$M$11:$M$401)*VLOOKUP($A32,CIP_Multipliers,(MATCH(J$12,'Multiple CIP Codes Data'!$B$12:$J$12,0)+1),FALSE))</f>
        <v/>
      </c>
      <c r="K32" s="301" t="str">
        <f>IF(OR(K$12="-",$A32=""),"",SUMIF('Invoice Charges Detail'!$F$11:$M$401,'Multiple CIP Codes Summary'!$A32,'Invoice Charges Detail'!$M$11:$M$401)*VLOOKUP($A32,CIP_Multipliers,(MATCH(K$12,'Multiple CIP Codes Data'!$B$12:$J$12,0)+1),FALSE))</f>
        <v/>
      </c>
      <c r="L32" s="301" t="str">
        <f>IF(OR(L$12="-",$A32=""),"",SUMIF('Invoice Charges Detail'!$F$11:$M$401,'Multiple CIP Codes Summary'!$A32,'Invoice Charges Detail'!$M$11:$M$401)*VLOOKUP($A32,CIP_Multipliers,(MATCH(L$12,'Multiple CIP Codes Data'!$B$12:$J$12,0)+1),FALSE))</f>
        <v/>
      </c>
      <c r="M32" s="301" t="str">
        <f>IF(OR(M$12="-",$A32=""),"",SUMIF('Invoice Charges Detail'!$F$11:$M$401,'Multiple CIP Codes Summary'!$A32,'Invoice Charges Detail'!$M$11:$M$401)*VLOOKUP($A32,CIP_Multipliers,(MATCH(M$12,'Multiple CIP Codes Data'!$B$12:$J$12,0)+1),FALSE))</f>
        <v/>
      </c>
      <c r="N32" s="301" t="str">
        <f>IF(OR(N$12="-",$A32=""),"",SUMIF('Invoice Charges Detail'!$F$11:$M$401,'Multiple CIP Codes Summary'!$A32,'Invoice Charges Detail'!$M$11:$M$401)*VLOOKUP($A32,CIP_Multipliers,(MATCH(N$12,'Multiple CIP Codes Data'!$B$12:$J$12,0)+1),FALSE))</f>
        <v/>
      </c>
      <c r="O32" s="301" t="str">
        <f>IF(OR(O$12="-",$A32=""),"",SUMIF('Invoice Charges Detail'!$F$11:$M$401,'Multiple CIP Codes Summary'!$A32,'Invoice Charges Detail'!$M$11:$M$401)*VLOOKUP($A32,CIP_Multipliers,(MATCH(O$12,'Multiple CIP Codes Data'!$B$12:$J$12,0)+1),FALSE))</f>
        <v/>
      </c>
      <c r="P32" s="301" t="str">
        <f>IF(OR(P$12="-",$A32=""),"",SUMIF('Invoice Charges Detail'!$F$11:$M$401,'Multiple CIP Codes Summary'!$A32,'Invoice Charges Detail'!$M$11:$M$401)*VLOOKUP($A32,CIP_Multipliers,(MATCH(P$12,'Multiple CIP Codes Data'!$B$12:$J$12,0)+1),FALSE))</f>
        <v/>
      </c>
      <c r="Q32" s="301" t="str">
        <f t="shared" si="0"/>
        <v/>
      </c>
      <c r="R32" s="302"/>
    </row>
    <row r="33" spans="1:18" ht="22.5" customHeight="1" x14ac:dyDescent="0.2">
      <c r="A33" s="303" t="str">
        <f>IF(ISBLANK('Multiple CIP Codes Data'!A34),"",'Multiple CIP Codes Data'!A34)</f>
        <v/>
      </c>
      <c r="B33" s="301" t="str">
        <f>IF(OR(B$12="-",$A33=""),"",SUMIF('Invoice Charges Detail'!$F$11:$M$401,'Multiple CIP Codes Summary'!$A33,'Invoice Charges Detail'!$M$11:$M$401)*VLOOKUP($A33,CIP_Multipliers,(MATCH(B$12,'Multiple CIP Codes Data'!$B$12:$J$12,0)+1),FALSE))</f>
        <v/>
      </c>
      <c r="C33" s="301" t="str">
        <f>IF(OR(C$12="-",$A33=""),"",SUMIF('Invoice Charges Detail'!$F$11:$M$401,'Multiple CIP Codes Summary'!$A33,'Invoice Charges Detail'!$M$11:$M$401)*VLOOKUP($A33,CIP_Multipliers,(MATCH(C$12,'Multiple CIP Codes Data'!$B$12:$J$12,0)+1),FALSE))</f>
        <v/>
      </c>
      <c r="D33" s="301" t="str">
        <f>IF(OR(D$12="-",$A33=""),"",SUMIF('Invoice Charges Detail'!$F$11:$M$401,'Multiple CIP Codes Summary'!$A33,'Invoice Charges Detail'!$M$11:$M$401)*VLOOKUP($A33,CIP_Multipliers,(MATCH(D$12,'Multiple CIP Codes Data'!$B$12:$J$12,0)+1),FALSE))</f>
        <v/>
      </c>
      <c r="E33" s="301" t="str">
        <f>IF(OR(E$12="-",$A33=""),"",SUMIF('Invoice Charges Detail'!$F$11:$M$401,'Multiple CIP Codes Summary'!$A33,'Invoice Charges Detail'!$M$11:$M$401)*VLOOKUP($A33,CIP_Multipliers,(MATCH(E$12,'Multiple CIP Codes Data'!$B$12:$J$12,0)+1),FALSE))</f>
        <v/>
      </c>
      <c r="F33" s="301" t="str">
        <f>IF(OR(F$12="-",$A33=""),"",SUMIF('Invoice Charges Detail'!$F$11:$M$401,'Multiple CIP Codes Summary'!$A33,'Invoice Charges Detail'!$M$11:$M$401)*VLOOKUP($A33,CIP_Multipliers,(MATCH(F$12,'Multiple CIP Codes Data'!$B$12:$J$12,0)+1),FALSE))</f>
        <v/>
      </c>
      <c r="G33" s="301" t="str">
        <f>IF(OR(G$12="-",$A33=""),"",SUMIF('Invoice Charges Detail'!$F$11:$M$401,'Multiple CIP Codes Summary'!$A33,'Invoice Charges Detail'!$M$11:$M$401)*VLOOKUP($A33,CIP_Multipliers,(MATCH(G$12,'Multiple CIP Codes Data'!$B$12:$J$12,0)+1),FALSE))</f>
        <v/>
      </c>
      <c r="H33" s="301" t="str">
        <f>IF(OR(H$12="-",$A33=""),"",SUMIF('Invoice Charges Detail'!$F$11:$M$401,'Multiple CIP Codes Summary'!$A33,'Invoice Charges Detail'!$M$11:$M$401)*VLOOKUP($A33,CIP_Multipliers,(MATCH(H$12,'Multiple CIP Codes Data'!$B$12:$J$12,0)+1),FALSE))</f>
        <v/>
      </c>
      <c r="I33" s="301" t="str">
        <f>IF(OR(I$12="-",$A33=""),"",SUMIF('Invoice Charges Detail'!$F$11:$M$401,'Multiple CIP Codes Summary'!$A33,'Invoice Charges Detail'!$M$11:$M$401)*VLOOKUP($A33,CIP_Multipliers,(MATCH(I$12,'Multiple CIP Codes Data'!$B$12:$J$12,0)+1),FALSE))</f>
        <v/>
      </c>
      <c r="J33" s="301" t="str">
        <f>IF(OR(J$12="-",$A33=""),"",SUMIF('Invoice Charges Detail'!$F$11:$M$401,'Multiple CIP Codes Summary'!$A33,'Invoice Charges Detail'!$M$11:$M$401)*VLOOKUP($A33,CIP_Multipliers,(MATCH(J$12,'Multiple CIP Codes Data'!$B$12:$J$12,0)+1),FALSE))</f>
        <v/>
      </c>
      <c r="K33" s="301" t="str">
        <f>IF(OR(K$12="-",$A33=""),"",SUMIF('Invoice Charges Detail'!$F$11:$M$401,'Multiple CIP Codes Summary'!$A33,'Invoice Charges Detail'!$M$11:$M$401)*VLOOKUP($A33,CIP_Multipliers,(MATCH(K$12,'Multiple CIP Codes Data'!$B$12:$J$12,0)+1),FALSE))</f>
        <v/>
      </c>
      <c r="L33" s="301" t="str">
        <f>IF(OR(L$12="-",$A33=""),"",SUMIF('Invoice Charges Detail'!$F$11:$M$401,'Multiple CIP Codes Summary'!$A33,'Invoice Charges Detail'!$M$11:$M$401)*VLOOKUP($A33,CIP_Multipliers,(MATCH(L$12,'Multiple CIP Codes Data'!$B$12:$J$12,0)+1),FALSE))</f>
        <v/>
      </c>
      <c r="M33" s="301" t="str">
        <f>IF(OR(M$12="-",$A33=""),"",SUMIF('Invoice Charges Detail'!$F$11:$M$401,'Multiple CIP Codes Summary'!$A33,'Invoice Charges Detail'!$M$11:$M$401)*VLOOKUP($A33,CIP_Multipliers,(MATCH(M$12,'Multiple CIP Codes Data'!$B$12:$J$12,0)+1),FALSE))</f>
        <v/>
      </c>
      <c r="N33" s="301" t="str">
        <f>IF(OR(N$12="-",$A33=""),"",SUMIF('Invoice Charges Detail'!$F$11:$M$401,'Multiple CIP Codes Summary'!$A33,'Invoice Charges Detail'!$M$11:$M$401)*VLOOKUP($A33,CIP_Multipliers,(MATCH(N$12,'Multiple CIP Codes Data'!$B$12:$J$12,0)+1),FALSE))</f>
        <v/>
      </c>
      <c r="O33" s="301" t="str">
        <f>IF(OR(O$12="-",$A33=""),"",SUMIF('Invoice Charges Detail'!$F$11:$M$401,'Multiple CIP Codes Summary'!$A33,'Invoice Charges Detail'!$M$11:$M$401)*VLOOKUP($A33,CIP_Multipliers,(MATCH(O$12,'Multiple CIP Codes Data'!$B$12:$J$12,0)+1),FALSE))</f>
        <v/>
      </c>
      <c r="P33" s="301" t="str">
        <f>IF(OR(P$12="-",$A33=""),"",SUMIF('Invoice Charges Detail'!$F$11:$M$401,'Multiple CIP Codes Summary'!$A33,'Invoice Charges Detail'!$M$11:$M$401)*VLOOKUP($A33,CIP_Multipliers,(MATCH(P$12,'Multiple CIP Codes Data'!$B$12:$J$12,0)+1),FALSE))</f>
        <v/>
      </c>
      <c r="Q33" s="301" t="str">
        <f t="shared" si="0"/>
        <v/>
      </c>
      <c r="R33" s="302"/>
    </row>
    <row r="34" spans="1:18" ht="22.5" customHeight="1" x14ac:dyDescent="0.2">
      <c r="A34" s="303" t="str">
        <f>IF(ISBLANK('Multiple CIP Codes Data'!A35),"",'Multiple CIP Codes Data'!A35)</f>
        <v/>
      </c>
      <c r="B34" s="301" t="str">
        <f>IF(OR(B$12="-",$A34=""),"",SUMIF('Invoice Charges Detail'!$F$11:$M$401,'Multiple CIP Codes Summary'!$A34,'Invoice Charges Detail'!$M$11:$M$401)*VLOOKUP($A34,CIP_Multipliers,(MATCH(B$12,'Multiple CIP Codes Data'!$B$12:$J$12,0)+1),FALSE))</f>
        <v/>
      </c>
      <c r="C34" s="301" t="str">
        <f>IF(OR(C$12="-",$A34=""),"",SUMIF('Invoice Charges Detail'!$F$11:$M$401,'Multiple CIP Codes Summary'!$A34,'Invoice Charges Detail'!$M$11:$M$401)*VLOOKUP($A34,CIP_Multipliers,(MATCH(C$12,'Multiple CIP Codes Data'!$B$12:$J$12,0)+1),FALSE))</f>
        <v/>
      </c>
      <c r="D34" s="301" t="str">
        <f>IF(OR(D$12="-",$A34=""),"",SUMIF('Invoice Charges Detail'!$F$11:$M$401,'Multiple CIP Codes Summary'!$A34,'Invoice Charges Detail'!$M$11:$M$401)*VLOOKUP($A34,CIP_Multipliers,(MATCH(D$12,'Multiple CIP Codes Data'!$B$12:$J$12,0)+1),FALSE))</f>
        <v/>
      </c>
      <c r="E34" s="301" t="str">
        <f>IF(OR(E$12="-",$A34=""),"",SUMIF('Invoice Charges Detail'!$F$11:$M$401,'Multiple CIP Codes Summary'!$A34,'Invoice Charges Detail'!$M$11:$M$401)*VLOOKUP($A34,CIP_Multipliers,(MATCH(E$12,'Multiple CIP Codes Data'!$B$12:$J$12,0)+1),FALSE))</f>
        <v/>
      </c>
      <c r="F34" s="301" t="str">
        <f>IF(OR(F$12="-",$A34=""),"",SUMIF('Invoice Charges Detail'!$F$11:$M$401,'Multiple CIP Codes Summary'!$A34,'Invoice Charges Detail'!$M$11:$M$401)*VLOOKUP($A34,CIP_Multipliers,(MATCH(F$12,'Multiple CIP Codes Data'!$B$12:$J$12,0)+1),FALSE))</f>
        <v/>
      </c>
      <c r="G34" s="301" t="str">
        <f>IF(OR(G$12="-",$A34=""),"",SUMIF('Invoice Charges Detail'!$F$11:$M$401,'Multiple CIP Codes Summary'!$A34,'Invoice Charges Detail'!$M$11:$M$401)*VLOOKUP($A34,CIP_Multipliers,(MATCH(G$12,'Multiple CIP Codes Data'!$B$12:$J$12,0)+1),FALSE))</f>
        <v/>
      </c>
      <c r="H34" s="301" t="str">
        <f>IF(OR(H$12="-",$A34=""),"",SUMIF('Invoice Charges Detail'!$F$11:$M$401,'Multiple CIP Codes Summary'!$A34,'Invoice Charges Detail'!$M$11:$M$401)*VLOOKUP($A34,CIP_Multipliers,(MATCH(H$12,'Multiple CIP Codes Data'!$B$12:$J$12,0)+1),FALSE))</f>
        <v/>
      </c>
      <c r="I34" s="301" t="str">
        <f>IF(OR(I$12="-",$A34=""),"",SUMIF('Invoice Charges Detail'!$F$11:$M$401,'Multiple CIP Codes Summary'!$A34,'Invoice Charges Detail'!$M$11:$M$401)*VLOOKUP($A34,CIP_Multipliers,(MATCH(I$12,'Multiple CIP Codes Data'!$B$12:$J$12,0)+1),FALSE))</f>
        <v/>
      </c>
      <c r="J34" s="301" t="str">
        <f>IF(OR(J$12="-",$A34=""),"",SUMIF('Invoice Charges Detail'!$F$11:$M$401,'Multiple CIP Codes Summary'!$A34,'Invoice Charges Detail'!$M$11:$M$401)*VLOOKUP($A34,CIP_Multipliers,(MATCH(J$12,'Multiple CIP Codes Data'!$B$12:$J$12,0)+1),FALSE))</f>
        <v/>
      </c>
      <c r="K34" s="301" t="str">
        <f>IF(OR(K$12="-",$A34=""),"",SUMIF('Invoice Charges Detail'!$F$11:$M$401,'Multiple CIP Codes Summary'!$A34,'Invoice Charges Detail'!$M$11:$M$401)*VLOOKUP($A34,CIP_Multipliers,(MATCH(K$12,'Multiple CIP Codes Data'!$B$12:$J$12,0)+1),FALSE))</f>
        <v/>
      </c>
      <c r="L34" s="301" t="str">
        <f>IF(OR(L$12="-",$A34=""),"",SUMIF('Invoice Charges Detail'!$F$11:$M$401,'Multiple CIP Codes Summary'!$A34,'Invoice Charges Detail'!$M$11:$M$401)*VLOOKUP($A34,CIP_Multipliers,(MATCH(L$12,'Multiple CIP Codes Data'!$B$12:$J$12,0)+1),FALSE))</f>
        <v/>
      </c>
      <c r="M34" s="301" t="str">
        <f>IF(OR(M$12="-",$A34=""),"",SUMIF('Invoice Charges Detail'!$F$11:$M$401,'Multiple CIP Codes Summary'!$A34,'Invoice Charges Detail'!$M$11:$M$401)*VLOOKUP($A34,CIP_Multipliers,(MATCH(M$12,'Multiple CIP Codes Data'!$B$12:$J$12,0)+1),FALSE))</f>
        <v/>
      </c>
      <c r="N34" s="301" t="str">
        <f>IF(OR(N$12="-",$A34=""),"",SUMIF('Invoice Charges Detail'!$F$11:$M$401,'Multiple CIP Codes Summary'!$A34,'Invoice Charges Detail'!$M$11:$M$401)*VLOOKUP($A34,CIP_Multipliers,(MATCH(N$12,'Multiple CIP Codes Data'!$B$12:$J$12,0)+1),FALSE))</f>
        <v/>
      </c>
      <c r="O34" s="301" t="str">
        <f>IF(OR(O$12="-",$A34=""),"",SUMIF('Invoice Charges Detail'!$F$11:$M$401,'Multiple CIP Codes Summary'!$A34,'Invoice Charges Detail'!$M$11:$M$401)*VLOOKUP($A34,CIP_Multipliers,(MATCH(O$12,'Multiple CIP Codes Data'!$B$12:$J$12,0)+1),FALSE))</f>
        <v/>
      </c>
      <c r="P34" s="301" t="str">
        <f>IF(OR(P$12="-",$A34=""),"",SUMIF('Invoice Charges Detail'!$F$11:$M$401,'Multiple CIP Codes Summary'!$A34,'Invoice Charges Detail'!$M$11:$M$401)*VLOOKUP($A34,CIP_Multipliers,(MATCH(P$12,'Multiple CIP Codes Data'!$B$12:$J$12,0)+1),FALSE))</f>
        <v/>
      </c>
      <c r="Q34" s="301" t="str">
        <f t="shared" si="0"/>
        <v/>
      </c>
      <c r="R34" s="302"/>
    </row>
    <row r="35" spans="1:18" ht="22.5" customHeight="1" x14ac:dyDescent="0.2">
      <c r="A35" s="303" t="str">
        <f>IF(ISBLANK('Multiple CIP Codes Data'!A36),"",'Multiple CIP Codes Data'!A36)</f>
        <v/>
      </c>
      <c r="B35" s="301" t="str">
        <f>IF(OR(B$12="-",$A35=""),"",SUMIF('Invoice Charges Detail'!$F$11:$M$401,'Multiple CIP Codes Summary'!$A35,'Invoice Charges Detail'!$M$11:$M$401)*VLOOKUP($A35,CIP_Multipliers,(MATCH(B$12,'Multiple CIP Codes Data'!$B$12:$J$12,0)+1),FALSE))</f>
        <v/>
      </c>
      <c r="C35" s="301" t="str">
        <f>IF(OR(C$12="-",$A35=""),"",SUMIF('Invoice Charges Detail'!$F$11:$M$401,'Multiple CIP Codes Summary'!$A35,'Invoice Charges Detail'!$M$11:$M$401)*VLOOKUP($A35,CIP_Multipliers,(MATCH(C$12,'Multiple CIP Codes Data'!$B$12:$J$12,0)+1),FALSE))</f>
        <v/>
      </c>
      <c r="D35" s="301" t="str">
        <f>IF(OR(D$12="-",$A35=""),"",SUMIF('Invoice Charges Detail'!$F$11:$M$401,'Multiple CIP Codes Summary'!$A35,'Invoice Charges Detail'!$M$11:$M$401)*VLOOKUP($A35,CIP_Multipliers,(MATCH(D$12,'Multiple CIP Codes Data'!$B$12:$J$12,0)+1),FALSE))</f>
        <v/>
      </c>
      <c r="E35" s="301" t="str">
        <f>IF(OR(E$12="-",$A35=""),"",SUMIF('Invoice Charges Detail'!$F$11:$M$401,'Multiple CIP Codes Summary'!$A35,'Invoice Charges Detail'!$M$11:$M$401)*VLOOKUP($A35,CIP_Multipliers,(MATCH(E$12,'Multiple CIP Codes Data'!$B$12:$J$12,0)+1),FALSE))</f>
        <v/>
      </c>
      <c r="F35" s="301" t="str">
        <f>IF(OR(F$12="-",$A35=""),"",SUMIF('Invoice Charges Detail'!$F$11:$M$401,'Multiple CIP Codes Summary'!$A35,'Invoice Charges Detail'!$M$11:$M$401)*VLOOKUP($A35,CIP_Multipliers,(MATCH(F$12,'Multiple CIP Codes Data'!$B$12:$J$12,0)+1),FALSE))</f>
        <v/>
      </c>
      <c r="G35" s="301" t="str">
        <f>IF(OR(G$12="-",$A35=""),"",SUMIF('Invoice Charges Detail'!$F$11:$M$401,'Multiple CIP Codes Summary'!$A35,'Invoice Charges Detail'!$M$11:$M$401)*VLOOKUP($A35,CIP_Multipliers,(MATCH(G$12,'Multiple CIP Codes Data'!$B$12:$J$12,0)+1),FALSE))</f>
        <v/>
      </c>
      <c r="H35" s="301" t="str">
        <f>IF(OR(H$12="-",$A35=""),"",SUMIF('Invoice Charges Detail'!$F$11:$M$401,'Multiple CIP Codes Summary'!$A35,'Invoice Charges Detail'!$M$11:$M$401)*VLOOKUP($A35,CIP_Multipliers,(MATCH(H$12,'Multiple CIP Codes Data'!$B$12:$J$12,0)+1),FALSE))</f>
        <v/>
      </c>
      <c r="I35" s="301" t="str">
        <f>IF(OR(I$12="-",$A35=""),"",SUMIF('Invoice Charges Detail'!$F$11:$M$401,'Multiple CIP Codes Summary'!$A35,'Invoice Charges Detail'!$M$11:$M$401)*VLOOKUP($A35,CIP_Multipliers,(MATCH(I$12,'Multiple CIP Codes Data'!$B$12:$J$12,0)+1),FALSE))</f>
        <v/>
      </c>
      <c r="J35" s="301" t="str">
        <f>IF(OR(J$12="-",$A35=""),"",SUMIF('Invoice Charges Detail'!$F$11:$M$401,'Multiple CIP Codes Summary'!$A35,'Invoice Charges Detail'!$M$11:$M$401)*VLOOKUP($A35,CIP_Multipliers,(MATCH(J$12,'Multiple CIP Codes Data'!$B$12:$J$12,0)+1),FALSE))</f>
        <v/>
      </c>
      <c r="K35" s="301" t="str">
        <f>IF(OR(K$12="-",$A35=""),"",SUMIF('Invoice Charges Detail'!$F$11:$M$401,'Multiple CIP Codes Summary'!$A35,'Invoice Charges Detail'!$M$11:$M$401)*VLOOKUP($A35,CIP_Multipliers,(MATCH(K$12,'Multiple CIP Codes Data'!$B$12:$J$12,0)+1),FALSE))</f>
        <v/>
      </c>
      <c r="L35" s="301" t="str">
        <f>IF(OR(L$12="-",$A35=""),"",SUMIF('Invoice Charges Detail'!$F$11:$M$401,'Multiple CIP Codes Summary'!$A35,'Invoice Charges Detail'!$M$11:$M$401)*VLOOKUP($A35,CIP_Multipliers,(MATCH(L$12,'Multiple CIP Codes Data'!$B$12:$J$12,0)+1),FALSE))</f>
        <v/>
      </c>
      <c r="M35" s="301" t="str">
        <f>IF(OR(M$12="-",$A35=""),"",SUMIF('Invoice Charges Detail'!$F$11:$M$401,'Multiple CIP Codes Summary'!$A35,'Invoice Charges Detail'!$M$11:$M$401)*VLOOKUP($A35,CIP_Multipliers,(MATCH(M$12,'Multiple CIP Codes Data'!$B$12:$J$12,0)+1),FALSE))</f>
        <v/>
      </c>
      <c r="N35" s="301" t="str">
        <f>IF(OR(N$12="-",$A35=""),"",SUMIF('Invoice Charges Detail'!$F$11:$M$401,'Multiple CIP Codes Summary'!$A35,'Invoice Charges Detail'!$M$11:$M$401)*VLOOKUP($A35,CIP_Multipliers,(MATCH(N$12,'Multiple CIP Codes Data'!$B$12:$J$12,0)+1),FALSE))</f>
        <v/>
      </c>
      <c r="O35" s="301" t="str">
        <f>IF(OR(O$12="-",$A35=""),"",SUMIF('Invoice Charges Detail'!$F$11:$M$401,'Multiple CIP Codes Summary'!$A35,'Invoice Charges Detail'!$M$11:$M$401)*VLOOKUP($A35,CIP_Multipliers,(MATCH(O$12,'Multiple CIP Codes Data'!$B$12:$J$12,0)+1),FALSE))</f>
        <v/>
      </c>
      <c r="P35" s="301" t="str">
        <f>IF(OR(P$12="-",$A35=""),"",SUMIF('Invoice Charges Detail'!$F$11:$M$401,'Multiple CIP Codes Summary'!$A35,'Invoice Charges Detail'!$M$11:$M$401)*VLOOKUP($A35,CIP_Multipliers,(MATCH(P$12,'Multiple CIP Codes Data'!$B$12:$J$12,0)+1),FALSE))</f>
        <v/>
      </c>
      <c r="Q35" s="301" t="str">
        <f t="shared" si="0"/>
        <v/>
      </c>
      <c r="R35" s="302"/>
    </row>
    <row r="36" spans="1:18" ht="22.5" customHeight="1" x14ac:dyDescent="0.2">
      <c r="A36" s="303" t="str">
        <f>IF(ISBLANK('Multiple CIP Codes Data'!A37),"",'Multiple CIP Codes Data'!A37)</f>
        <v/>
      </c>
      <c r="B36" s="301" t="str">
        <f>IF(OR(B$12="-",$A36=""),"",SUMIF('Invoice Charges Detail'!$F$11:$M$401,'Multiple CIP Codes Summary'!$A36,'Invoice Charges Detail'!$M$11:$M$401)*VLOOKUP($A36,CIP_Multipliers,(MATCH(B$12,'Multiple CIP Codes Data'!$B$12:$J$12,0)+1),FALSE))</f>
        <v/>
      </c>
      <c r="C36" s="301" t="str">
        <f>IF(OR(C$12="-",$A36=""),"",SUMIF('Invoice Charges Detail'!$F$11:$M$401,'Multiple CIP Codes Summary'!$A36,'Invoice Charges Detail'!$M$11:$M$401)*VLOOKUP($A36,CIP_Multipliers,(MATCH(C$12,'Multiple CIP Codes Data'!$B$12:$J$12,0)+1),FALSE))</f>
        <v/>
      </c>
      <c r="D36" s="301" t="str">
        <f>IF(OR(D$12="-",$A36=""),"",SUMIF('Invoice Charges Detail'!$F$11:$M$401,'Multiple CIP Codes Summary'!$A36,'Invoice Charges Detail'!$M$11:$M$401)*VLOOKUP($A36,CIP_Multipliers,(MATCH(D$12,'Multiple CIP Codes Data'!$B$12:$J$12,0)+1),FALSE))</f>
        <v/>
      </c>
      <c r="E36" s="301" t="str">
        <f>IF(OR(E$12="-",$A36=""),"",SUMIF('Invoice Charges Detail'!$F$11:$M$401,'Multiple CIP Codes Summary'!$A36,'Invoice Charges Detail'!$M$11:$M$401)*VLOOKUP($A36,CIP_Multipliers,(MATCH(E$12,'Multiple CIP Codes Data'!$B$12:$J$12,0)+1),FALSE))</f>
        <v/>
      </c>
      <c r="F36" s="301" t="str">
        <f>IF(OR(F$12="-",$A36=""),"",SUMIF('Invoice Charges Detail'!$F$11:$M$401,'Multiple CIP Codes Summary'!$A36,'Invoice Charges Detail'!$M$11:$M$401)*VLOOKUP($A36,CIP_Multipliers,(MATCH(F$12,'Multiple CIP Codes Data'!$B$12:$J$12,0)+1),FALSE))</f>
        <v/>
      </c>
      <c r="G36" s="301" t="str">
        <f>IF(OR(G$12="-",$A36=""),"",SUMIF('Invoice Charges Detail'!$F$11:$M$401,'Multiple CIP Codes Summary'!$A36,'Invoice Charges Detail'!$M$11:$M$401)*VLOOKUP($A36,CIP_Multipliers,(MATCH(G$12,'Multiple CIP Codes Data'!$B$12:$J$12,0)+1),FALSE))</f>
        <v/>
      </c>
      <c r="H36" s="301" t="str">
        <f>IF(OR(H$12="-",$A36=""),"",SUMIF('Invoice Charges Detail'!$F$11:$M$401,'Multiple CIP Codes Summary'!$A36,'Invoice Charges Detail'!$M$11:$M$401)*VLOOKUP($A36,CIP_Multipliers,(MATCH(H$12,'Multiple CIP Codes Data'!$B$12:$J$12,0)+1),FALSE))</f>
        <v/>
      </c>
      <c r="I36" s="301" t="str">
        <f>IF(OR(I$12="-",$A36=""),"",SUMIF('Invoice Charges Detail'!$F$11:$M$401,'Multiple CIP Codes Summary'!$A36,'Invoice Charges Detail'!$M$11:$M$401)*VLOOKUP($A36,CIP_Multipliers,(MATCH(I$12,'Multiple CIP Codes Data'!$B$12:$J$12,0)+1),FALSE))</f>
        <v/>
      </c>
      <c r="J36" s="301" t="str">
        <f>IF(OR(J$12="-",$A36=""),"",SUMIF('Invoice Charges Detail'!$F$11:$M$401,'Multiple CIP Codes Summary'!$A36,'Invoice Charges Detail'!$M$11:$M$401)*VLOOKUP($A36,CIP_Multipliers,(MATCH(J$12,'Multiple CIP Codes Data'!$B$12:$J$12,0)+1),FALSE))</f>
        <v/>
      </c>
      <c r="K36" s="301" t="str">
        <f>IF(OR(K$12="-",$A36=""),"",SUMIF('Invoice Charges Detail'!$F$11:$M$401,'Multiple CIP Codes Summary'!$A36,'Invoice Charges Detail'!$M$11:$M$401)*VLOOKUP($A36,CIP_Multipliers,(MATCH(K$12,'Multiple CIP Codes Data'!$B$12:$J$12,0)+1),FALSE))</f>
        <v/>
      </c>
      <c r="L36" s="301" t="str">
        <f>IF(OR(L$12="-",$A36=""),"",SUMIF('Invoice Charges Detail'!$F$11:$M$401,'Multiple CIP Codes Summary'!$A36,'Invoice Charges Detail'!$M$11:$M$401)*VLOOKUP($A36,CIP_Multipliers,(MATCH(L$12,'Multiple CIP Codes Data'!$B$12:$J$12,0)+1),FALSE))</f>
        <v/>
      </c>
      <c r="M36" s="301" t="str">
        <f>IF(OR(M$12="-",$A36=""),"",SUMIF('Invoice Charges Detail'!$F$11:$M$401,'Multiple CIP Codes Summary'!$A36,'Invoice Charges Detail'!$M$11:$M$401)*VLOOKUP($A36,CIP_Multipliers,(MATCH(M$12,'Multiple CIP Codes Data'!$B$12:$J$12,0)+1),FALSE))</f>
        <v/>
      </c>
      <c r="N36" s="301" t="str">
        <f>IF(OR(N$12="-",$A36=""),"",SUMIF('Invoice Charges Detail'!$F$11:$M$401,'Multiple CIP Codes Summary'!$A36,'Invoice Charges Detail'!$M$11:$M$401)*VLOOKUP($A36,CIP_Multipliers,(MATCH(N$12,'Multiple CIP Codes Data'!$B$12:$J$12,0)+1),FALSE))</f>
        <v/>
      </c>
      <c r="O36" s="301" t="str">
        <f>IF(OR(O$12="-",$A36=""),"",SUMIF('Invoice Charges Detail'!$F$11:$M$401,'Multiple CIP Codes Summary'!$A36,'Invoice Charges Detail'!$M$11:$M$401)*VLOOKUP($A36,CIP_Multipliers,(MATCH(O$12,'Multiple CIP Codes Data'!$B$12:$J$12,0)+1),FALSE))</f>
        <v/>
      </c>
      <c r="P36" s="301" t="str">
        <f>IF(OR(P$12="-",$A36=""),"",SUMIF('Invoice Charges Detail'!$F$11:$M$401,'Multiple CIP Codes Summary'!$A36,'Invoice Charges Detail'!$M$11:$M$401)*VLOOKUP($A36,CIP_Multipliers,(MATCH(P$12,'Multiple CIP Codes Data'!$B$12:$J$12,0)+1),FALSE))</f>
        <v/>
      </c>
      <c r="Q36" s="301" t="str">
        <f t="shared" si="0"/>
        <v/>
      </c>
      <c r="R36" s="302"/>
    </row>
    <row r="37" spans="1:18" ht="22.5" customHeight="1" x14ac:dyDescent="0.2">
      <c r="A37" s="303" t="str">
        <f>IF(ISBLANK('Multiple CIP Codes Data'!A38),"",'Multiple CIP Codes Data'!A38)</f>
        <v/>
      </c>
      <c r="B37" s="301" t="str">
        <f>IF(OR(B$12="-",$A37=""),"",SUMIF('Invoice Charges Detail'!$F$11:$M$401,'Multiple CIP Codes Summary'!$A37,'Invoice Charges Detail'!$M$11:$M$401)*VLOOKUP($A37,CIP_Multipliers,(MATCH(B$12,'Multiple CIP Codes Data'!$B$12:$J$12,0)+1),FALSE))</f>
        <v/>
      </c>
      <c r="C37" s="301" t="str">
        <f>IF(OR(C$12="-",$A37=""),"",SUMIF('Invoice Charges Detail'!$F$11:$M$401,'Multiple CIP Codes Summary'!$A37,'Invoice Charges Detail'!$M$11:$M$401)*VLOOKUP($A37,CIP_Multipliers,(MATCH(C$12,'Multiple CIP Codes Data'!$B$12:$J$12,0)+1),FALSE))</f>
        <v/>
      </c>
      <c r="D37" s="301" t="str">
        <f>IF(OR(D$12="-",$A37=""),"",SUMIF('Invoice Charges Detail'!$F$11:$M$401,'Multiple CIP Codes Summary'!$A37,'Invoice Charges Detail'!$M$11:$M$401)*VLOOKUP($A37,CIP_Multipliers,(MATCH(D$12,'Multiple CIP Codes Data'!$B$12:$J$12,0)+1),FALSE))</f>
        <v/>
      </c>
      <c r="E37" s="301" t="str">
        <f>IF(OR(E$12="-",$A37=""),"",SUMIF('Invoice Charges Detail'!$F$11:$M$401,'Multiple CIP Codes Summary'!$A37,'Invoice Charges Detail'!$M$11:$M$401)*VLOOKUP($A37,CIP_Multipliers,(MATCH(E$12,'Multiple CIP Codes Data'!$B$12:$J$12,0)+1),FALSE))</f>
        <v/>
      </c>
      <c r="F37" s="301" t="str">
        <f>IF(OR(F$12="-",$A37=""),"",SUMIF('Invoice Charges Detail'!$F$11:$M$401,'Multiple CIP Codes Summary'!$A37,'Invoice Charges Detail'!$M$11:$M$401)*VLOOKUP($A37,CIP_Multipliers,(MATCH(F$12,'Multiple CIP Codes Data'!$B$12:$J$12,0)+1),FALSE))</f>
        <v/>
      </c>
      <c r="G37" s="301" t="str">
        <f>IF(OR(G$12="-",$A37=""),"",SUMIF('Invoice Charges Detail'!$F$11:$M$401,'Multiple CIP Codes Summary'!$A37,'Invoice Charges Detail'!$M$11:$M$401)*VLOOKUP($A37,CIP_Multipliers,(MATCH(G$12,'Multiple CIP Codes Data'!$B$12:$J$12,0)+1),FALSE))</f>
        <v/>
      </c>
      <c r="H37" s="301" t="str">
        <f>IF(OR(H$12="-",$A37=""),"",SUMIF('Invoice Charges Detail'!$F$11:$M$401,'Multiple CIP Codes Summary'!$A37,'Invoice Charges Detail'!$M$11:$M$401)*VLOOKUP($A37,CIP_Multipliers,(MATCH(H$12,'Multiple CIP Codes Data'!$B$12:$J$12,0)+1),FALSE))</f>
        <v/>
      </c>
      <c r="I37" s="301" t="str">
        <f>IF(OR(I$12="-",$A37=""),"",SUMIF('Invoice Charges Detail'!$F$11:$M$401,'Multiple CIP Codes Summary'!$A37,'Invoice Charges Detail'!$M$11:$M$401)*VLOOKUP($A37,CIP_Multipliers,(MATCH(I$12,'Multiple CIP Codes Data'!$B$12:$J$12,0)+1),FALSE))</f>
        <v/>
      </c>
      <c r="J37" s="301" t="str">
        <f>IF(OR(J$12="-",$A37=""),"",SUMIF('Invoice Charges Detail'!$F$11:$M$401,'Multiple CIP Codes Summary'!$A37,'Invoice Charges Detail'!$M$11:$M$401)*VLOOKUP($A37,CIP_Multipliers,(MATCH(J$12,'Multiple CIP Codes Data'!$B$12:$J$12,0)+1),FALSE))</f>
        <v/>
      </c>
      <c r="K37" s="301" t="str">
        <f>IF(OR(K$12="-",$A37=""),"",SUMIF('Invoice Charges Detail'!$F$11:$M$401,'Multiple CIP Codes Summary'!$A37,'Invoice Charges Detail'!$M$11:$M$401)*VLOOKUP($A37,CIP_Multipliers,(MATCH(K$12,'Multiple CIP Codes Data'!$B$12:$J$12,0)+1),FALSE))</f>
        <v/>
      </c>
      <c r="L37" s="301" t="str">
        <f>IF(OR(L$12="-",$A37=""),"",SUMIF('Invoice Charges Detail'!$F$11:$M$401,'Multiple CIP Codes Summary'!$A37,'Invoice Charges Detail'!$M$11:$M$401)*VLOOKUP($A37,CIP_Multipliers,(MATCH(L$12,'Multiple CIP Codes Data'!$B$12:$J$12,0)+1),FALSE))</f>
        <v/>
      </c>
      <c r="M37" s="301" t="str">
        <f>IF(OR(M$12="-",$A37=""),"",SUMIF('Invoice Charges Detail'!$F$11:$M$401,'Multiple CIP Codes Summary'!$A37,'Invoice Charges Detail'!$M$11:$M$401)*VLOOKUP($A37,CIP_Multipliers,(MATCH(M$12,'Multiple CIP Codes Data'!$B$12:$J$12,0)+1),FALSE))</f>
        <v/>
      </c>
      <c r="N37" s="301" t="str">
        <f>IF(OR(N$12="-",$A37=""),"",SUMIF('Invoice Charges Detail'!$F$11:$M$401,'Multiple CIP Codes Summary'!$A37,'Invoice Charges Detail'!$M$11:$M$401)*VLOOKUP($A37,CIP_Multipliers,(MATCH(N$12,'Multiple CIP Codes Data'!$B$12:$J$12,0)+1),FALSE))</f>
        <v/>
      </c>
      <c r="O37" s="301" t="str">
        <f>IF(OR(O$12="-",$A37=""),"",SUMIF('Invoice Charges Detail'!$F$11:$M$401,'Multiple CIP Codes Summary'!$A37,'Invoice Charges Detail'!$M$11:$M$401)*VLOOKUP($A37,CIP_Multipliers,(MATCH(O$12,'Multiple CIP Codes Data'!$B$12:$J$12,0)+1),FALSE))</f>
        <v/>
      </c>
      <c r="P37" s="301" t="str">
        <f>IF(OR(P$12="-",$A37=""),"",SUMIF('Invoice Charges Detail'!$F$11:$M$401,'Multiple CIP Codes Summary'!$A37,'Invoice Charges Detail'!$M$11:$M$401)*VLOOKUP($A37,CIP_Multipliers,(MATCH(P$12,'Multiple CIP Codes Data'!$B$12:$J$12,0)+1),FALSE))</f>
        <v/>
      </c>
      <c r="Q37" s="301" t="str">
        <f t="shared" si="0"/>
        <v/>
      </c>
      <c r="R37" s="302"/>
    </row>
    <row r="38" spans="1:18" x14ac:dyDescent="0.2">
      <c r="B38" s="302"/>
      <c r="C38" s="302"/>
      <c r="D38" s="302"/>
      <c r="E38" s="302"/>
      <c r="F38" s="302"/>
      <c r="G38" s="302"/>
      <c r="H38" s="302"/>
      <c r="I38" s="302"/>
      <c r="J38" s="302"/>
      <c r="K38" s="302"/>
      <c r="L38" s="302"/>
      <c r="M38" s="302"/>
      <c r="N38" s="302"/>
      <c r="O38" s="302"/>
      <c r="P38" s="302"/>
      <c r="Q38" s="302"/>
      <c r="R38" s="302"/>
    </row>
    <row r="39" spans="1:18" x14ac:dyDescent="0.2">
      <c r="A39" s="304" t="s">
        <v>225</v>
      </c>
      <c r="B39" s="305">
        <f>SUMPRODUCT(('Invoice Charges Detail'!$M$11:$M$516),--('Invoice Charges Detail'!$G$11:$G$516='Multiple CIP Codes Summary'!B12),--('Invoice Charges Detail'!$F$11:$F$516="N/A"))</f>
        <v>0</v>
      </c>
      <c r="C39" s="305">
        <f>SUMPRODUCT(('Invoice Charges Detail'!$M$11:$M$516),--('Invoice Charges Detail'!$G$11:$G$516='Multiple CIP Codes Summary'!C12),--('Invoice Charges Detail'!$F$11:$F$516="N/A"))</f>
        <v>0</v>
      </c>
      <c r="D39" s="305">
        <f>SUMPRODUCT(('Invoice Charges Detail'!$M$11:$M$516),--('Invoice Charges Detail'!$G$11:$G$516='Multiple CIP Codes Summary'!D12),--('Invoice Charges Detail'!$F$11:$F$516="N/A"))</f>
        <v>0</v>
      </c>
      <c r="E39" s="305">
        <f>SUMPRODUCT(('Invoice Charges Detail'!$M$11:$M$516),--('Invoice Charges Detail'!$G$11:$G$516='Multiple CIP Codes Summary'!E12),--('Invoice Charges Detail'!$F$11:$F$516="N/A"))</f>
        <v>0</v>
      </c>
      <c r="F39" s="305">
        <f>SUMPRODUCT(('Invoice Charges Detail'!$M$11:$M$516),--('Invoice Charges Detail'!$G$11:$G$516='Multiple CIP Codes Summary'!F12),--('Invoice Charges Detail'!$F$11:$F$516="N/A"))</f>
        <v>0</v>
      </c>
      <c r="G39" s="305">
        <f>SUMPRODUCT(('Invoice Charges Detail'!$M$11:$M$516),--('Invoice Charges Detail'!$G$11:$G$516='Multiple CIP Codes Summary'!G12),--('Invoice Charges Detail'!$F$11:$F$516="N/A"))</f>
        <v>0</v>
      </c>
      <c r="H39" s="305">
        <f>SUMPRODUCT(('Invoice Charges Detail'!$M$11:$M$516),--('Invoice Charges Detail'!$G$11:$G$516='Multiple CIP Codes Summary'!H12),--('Invoice Charges Detail'!$F$11:$F$516="N/A"))</f>
        <v>0</v>
      </c>
      <c r="I39" s="305">
        <f>SUMPRODUCT(('Invoice Charges Detail'!$M$11:$M$516),--('Invoice Charges Detail'!$G$11:$G$516='Multiple CIP Codes Summary'!I12),--('Invoice Charges Detail'!$F$11:$F$516="N/A"))</f>
        <v>0</v>
      </c>
      <c r="J39" s="305">
        <f>SUMPRODUCT(('Invoice Charges Detail'!$M$11:$M$516),--('Invoice Charges Detail'!$G$11:$G$516='Multiple CIP Codes Summary'!J12),--('Invoice Charges Detail'!$F$11:$F$516="N/A"))</f>
        <v>0</v>
      </c>
      <c r="K39" s="305">
        <f>SUMPRODUCT(('Invoice Charges Detail'!$M$11:$M$516),--('Invoice Charges Detail'!$G$11:$G$516='Multiple CIP Codes Summary'!K12),--('Invoice Charges Detail'!$F$11:$F$516="N/A"))</f>
        <v>0</v>
      </c>
      <c r="L39" s="305">
        <f>SUMPRODUCT(('Invoice Charges Detail'!$M$11:$M$516),--('Invoice Charges Detail'!$G$11:$G$516='Multiple CIP Codes Summary'!L12),--('Invoice Charges Detail'!$F$11:$F$516="N/A"))</f>
        <v>0</v>
      </c>
      <c r="M39" s="305">
        <f>SUMPRODUCT(('Invoice Charges Detail'!$M$11:$M$516),--('Invoice Charges Detail'!$G$11:$G$516='Multiple CIP Codes Summary'!M12),--('Invoice Charges Detail'!$F$11:$F$516="N/A"))</f>
        <v>0</v>
      </c>
      <c r="N39" s="305">
        <f>SUMPRODUCT(('Invoice Charges Detail'!$M$11:$M$516),--('Invoice Charges Detail'!$G$11:$G$516='Multiple CIP Codes Summary'!N12),--('Invoice Charges Detail'!$F$11:$F$516="N/A"))</f>
        <v>0</v>
      </c>
      <c r="O39" s="305">
        <f>SUMPRODUCT(('Invoice Charges Detail'!$M$11:$M$516),--('Invoice Charges Detail'!$G$11:$G$516='Multiple CIP Codes Summary'!O12),--('Invoice Charges Detail'!$F$11:$F$516="N/A"))</f>
        <v>0</v>
      </c>
      <c r="P39" s="305">
        <f>SUMPRODUCT(('Invoice Charges Detail'!$M$11:$M$516),--('Invoice Charges Detail'!$G$11:$G$516='Multiple CIP Codes Summary'!P12),--('Invoice Charges Detail'!$F$11:$F$516="N/A"))</f>
        <v>0</v>
      </c>
      <c r="Q39" s="302">
        <f>SUM(B39:P39)</f>
        <v>0</v>
      </c>
      <c r="R39" s="302"/>
    </row>
    <row r="40" spans="1:18" x14ac:dyDescent="0.2">
      <c r="B40" s="302"/>
      <c r="C40" s="302"/>
      <c r="D40" s="302"/>
      <c r="E40" s="302"/>
      <c r="F40" s="302"/>
      <c r="G40" s="302"/>
      <c r="H40" s="302"/>
      <c r="I40" s="302"/>
      <c r="J40" s="302"/>
      <c r="K40" s="302"/>
      <c r="L40" s="302"/>
      <c r="M40" s="302"/>
      <c r="N40" s="302"/>
      <c r="O40" s="302"/>
      <c r="P40" s="302"/>
      <c r="Q40" s="302"/>
      <c r="R40" s="302"/>
    </row>
    <row r="41" spans="1:18" x14ac:dyDescent="0.2">
      <c r="A41" s="306" t="s">
        <v>226</v>
      </c>
      <c r="B41" s="302">
        <f>SUM(B13:B40)</f>
        <v>0</v>
      </c>
      <c r="C41" s="302">
        <f t="shared" ref="C41:P41" si="1">SUM(C13:C40)</f>
        <v>0</v>
      </c>
      <c r="D41" s="302">
        <f t="shared" si="1"/>
        <v>0</v>
      </c>
      <c r="E41" s="302">
        <f t="shared" si="1"/>
        <v>0</v>
      </c>
      <c r="F41" s="302">
        <f t="shared" si="1"/>
        <v>0</v>
      </c>
      <c r="G41" s="302">
        <f t="shared" si="1"/>
        <v>0</v>
      </c>
      <c r="H41" s="302">
        <f t="shared" si="1"/>
        <v>0</v>
      </c>
      <c r="I41" s="302">
        <f t="shared" si="1"/>
        <v>0</v>
      </c>
      <c r="J41" s="302">
        <f t="shared" si="1"/>
        <v>0</v>
      </c>
      <c r="K41" s="302">
        <f t="shared" si="1"/>
        <v>0</v>
      </c>
      <c r="L41" s="302">
        <f t="shared" si="1"/>
        <v>0</v>
      </c>
      <c r="M41" s="302">
        <f t="shared" si="1"/>
        <v>0</v>
      </c>
      <c r="N41" s="302">
        <f t="shared" si="1"/>
        <v>0</v>
      </c>
      <c r="O41" s="302">
        <f t="shared" si="1"/>
        <v>0</v>
      </c>
      <c r="P41" s="302">
        <f t="shared" si="1"/>
        <v>0</v>
      </c>
      <c r="Q41" s="302">
        <f>SUM(Q13:Q40)</f>
        <v>0</v>
      </c>
      <c r="R41" s="302"/>
    </row>
    <row r="42" spans="1:18" x14ac:dyDescent="0.2">
      <c r="B42" s="302"/>
      <c r="C42" s="302"/>
      <c r="D42" s="302"/>
      <c r="E42" s="302"/>
      <c r="F42" s="302"/>
      <c r="G42" s="302"/>
      <c r="H42" s="302"/>
      <c r="I42" s="302"/>
      <c r="J42" s="302"/>
      <c r="K42" s="302"/>
      <c r="L42" s="302"/>
      <c r="M42" s="302"/>
      <c r="N42" s="302"/>
      <c r="O42" s="302"/>
      <c r="P42" s="302"/>
      <c r="Q42" s="302"/>
      <c r="R42" s="302"/>
    </row>
  </sheetData>
  <sheetProtection password="EF1A" sheet="1" objects="1" scenarios="1" selectLockedCells="1"/>
  <mergeCells count="13">
    <mergeCell ref="I1:K1"/>
    <mergeCell ref="B11:P11"/>
    <mergeCell ref="A3:B3"/>
    <mergeCell ref="C3:E3"/>
    <mergeCell ref="A5:B5"/>
    <mergeCell ref="A6:B6"/>
    <mergeCell ref="A7:B7"/>
    <mergeCell ref="A8:B8"/>
    <mergeCell ref="A1:B1"/>
    <mergeCell ref="C1:E1"/>
    <mergeCell ref="G1:H1"/>
    <mergeCell ref="A2:B2"/>
    <mergeCell ref="C2:E2"/>
  </mergeCells>
  <printOptions horizontalCentered="1"/>
  <pageMargins left="0.2" right="0.2" top="0.75" bottom="0.75" header="0.3" footer="0.3"/>
  <pageSetup scale="52" orientation="landscape" r:id="rId1"/>
  <headerFooter>
    <oddFooter>&amp;L&amp;F&amp;C&amp;A&amp;RPage &amp;P of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7"/>
  <sheetViews>
    <sheetView workbookViewId="0">
      <selection activeCell="A15" sqref="A15"/>
    </sheetView>
  </sheetViews>
  <sheetFormatPr defaultRowHeight="12.75" x14ac:dyDescent="0.2"/>
  <cols>
    <col min="1" max="1" width="10.5703125" style="280" customWidth="1"/>
    <col min="2" max="2" width="15.7109375" style="267" customWidth="1"/>
    <col min="3" max="3" width="17.42578125" style="267" customWidth="1"/>
    <col min="4" max="4" width="18.42578125" style="267" customWidth="1"/>
    <col min="5" max="5" width="17.42578125" style="267" customWidth="1"/>
    <col min="6" max="10" width="15.7109375" style="267" customWidth="1"/>
    <col min="11" max="11" width="11.85546875" style="267" customWidth="1"/>
    <col min="12" max="16384" width="9.140625" style="267"/>
  </cols>
  <sheetData>
    <row r="1" spans="1:11" ht="13.5" thickBot="1" x14ac:dyDescent="0.25">
      <c r="A1" s="662" t="s">
        <v>166</v>
      </c>
      <c r="B1" s="663"/>
      <c r="C1" s="664" t="str">
        <f>IF('Invoice Summary'!B1="","",'Invoice Summary'!B1)</f>
        <v/>
      </c>
      <c r="D1" s="664"/>
      <c r="E1" s="665"/>
      <c r="G1" s="645" t="s">
        <v>200</v>
      </c>
      <c r="H1" s="646"/>
      <c r="I1" s="647" t="str">
        <f>IF('Invoice Summary'!I3="","",'Invoice Summary'!I3)</f>
        <v/>
      </c>
      <c r="J1" s="648"/>
    </row>
    <row r="2" spans="1:11" ht="15.75" x14ac:dyDescent="0.25">
      <c r="A2" s="649" t="s">
        <v>0</v>
      </c>
      <c r="B2" s="650"/>
      <c r="C2" s="651" t="str">
        <f>IF('Invoice Summary'!B4="","",'Invoice Summary'!B4)</f>
        <v/>
      </c>
      <c r="D2" s="651"/>
      <c r="E2" s="652"/>
      <c r="F2" s="276"/>
      <c r="G2" s="269"/>
      <c r="H2" s="269"/>
      <c r="I2" s="269"/>
      <c r="J2" s="269"/>
    </row>
    <row r="3" spans="1:11" ht="16.5" thickBot="1" x14ac:dyDescent="0.3">
      <c r="A3" s="656" t="s">
        <v>25</v>
      </c>
      <c r="B3" s="657"/>
      <c r="C3" s="658" t="str">
        <f>IF('Invoice Summary'!B5="","",'Invoice Summary'!B5)</f>
        <v/>
      </c>
      <c r="D3" s="658"/>
      <c r="E3" s="659"/>
      <c r="F3" s="276"/>
      <c r="G3" s="269"/>
      <c r="H3" s="269"/>
      <c r="I3" s="269"/>
      <c r="J3" s="269"/>
    </row>
    <row r="4" spans="1:11" ht="16.5" thickBot="1" x14ac:dyDescent="0.3">
      <c r="A4" s="270"/>
      <c r="B4" s="270"/>
      <c r="C4" s="270"/>
      <c r="D4" s="277"/>
      <c r="E4" s="277"/>
      <c r="F4" s="277"/>
      <c r="G4" s="269"/>
      <c r="H4" s="269"/>
      <c r="I4" s="269"/>
      <c r="J4" s="269"/>
    </row>
    <row r="5" spans="1:11" ht="15.75" x14ac:dyDescent="0.25">
      <c r="A5" s="329" t="s">
        <v>168</v>
      </c>
      <c r="B5" s="330"/>
      <c r="C5" s="394" t="str">
        <f>IF('Invoice Summary'!B7="","",'Invoice Summary'!B7)</f>
        <v/>
      </c>
      <c r="E5" s="276"/>
      <c r="F5" s="277"/>
      <c r="G5" s="269"/>
      <c r="H5" s="269"/>
      <c r="I5" s="269"/>
      <c r="J5" s="269"/>
    </row>
    <row r="6" spans="1:11" ht="16.5" thickBot="1" x14ac:dyDescent="0.3">
      <c r="A6" s="331" t="s">
        <v>23</v>
      </c>
      <c r="B6" s="332"/>
      <c r="C6" s="395" t="str">
        <f>IF('Invoice Summary'!B8="","",'Invoice Summary'!B8)</f>
        <v/>
      </c>
      <c r="E6" s="278"/>
      <c r="F6" s="279"/>
      <c r="G6" s="269"/>
      <c r="H6" s="269"/>
      <c r="I6" s="269"/>
      <c r="J6" s="269"/>
    </row>
    <row r="7" spans="1:11" ht="16.5" thickBot="1" x14ac:dyDescent="0.3">
      <c r="A7" s="660" t="s">
        <v>1</v>
      </c>
      <c r="B7" s="661"/>
      <c r="C7" s="395" t="str">
        <f>IF('Invoice Summary'!B9="","",'Invoice Summary'!B9)</f>
        <v/>
      </c>
      <c r="D7" s="328" t="s">
        <v>190</v>
      </c>
      <c r="E7" s="397" t="str">
        <f>IF('Invoice Summary'!D9="","",'Invoice Summary'!D9)</f>
        <v/>
      </c>
      <c r="G7" s="269"/>
      <c r="H7" s="269"/>
      <c r="I7" s="269"/>
      <c r="J7" s="269"/>
    </row>
    <row r="8" spans="1:11" ht="16.5" thickBot="1" x14ac:dyDescent="0.3">
      <c r="A8" s="643" t="s">
        <v>202</v>
      </c>
      <c r="B8" s="644"/>
      <c r="C8" s="396" t="str">
        <f>IF('Invoice Summary'!B10="","",'Invoice Summary'!B10)</f>
        <v/>
      </c>
      <c r="G8" s="269"/>
      <c r="I8" s="285"/>
    </row>
    <row r="10" spans="1:11" ht="18" customHeight="1" thickBot="1" x14ac:dyDescent="0.25"/>
    <row r="11" spans="1:11" ht="18.75" customHeight="1" thickBot="1" x14ac:dyDescent="0.25">
      <c r="B11" s="653" t="s">
        <v>276</v>
      </c>
      <c r="C11" s="654"/>
      <c r="D11" s="654"/>
      <c r="E11" s="654"/>
      <c r="F11" s="654"/>
      <c r="G11" s="654"/>
      <c r="H11" s="654"/>
      <c r="I11" s="654"/>
      <c r="J11" s="655"/>
      <c r="K11" s="666" t="s">
        <v>227</v>
      </c>
    </row>
    <row r="12" spans="1:11" s="283" customFormat="1" ht="18.75" customHeight="1" thickBot="1" x14ac:dyDescent="0.25">
      <c r="A12" s="281" t="s">
        <v>223</v>
      </c>
      <c r="B12" s="282" t="str">
        <f>IF(ISBLANK(INDEX('Funding Sources and Amendments'!$A$14:$A$28,COLUMNS($A1:A1),1)),"",INDEX('Funding Sources and Amendments'!$A$14:$A$28,COLUMNS($A1:A1),1))</f>
        <v/>
      </c>
      <c r="C12" s="282" t="str">
        <f>IF(ISBLANK(INDEX('Funding Sources and Amendments'!$A$14:$A$28,COLUMNS($A1:B1),1)),"",INDEX('Funding Sources and Amendments'!$A$14:$A$28,COLUMNS($A1:B1),1))</f>
        <v/>
      </c>
      <c r="D12" s="282" t="str">
        <f>IF(ISBLANK(INDEX('Funding Sources and Amendments'!$A$14:$A$28,COLUMNS($A1:C1),1)),"",INDEX('Funding Sources and Amendments'!$A$14:$A$28,COLUMNS($A1:C1),1))</f>
        <v/>
      </c>
      <c r="E12" s="282" t="str">
        <f>IF(ISBLANK(INDEX('Funding Sources and Amendments'!$A$14:$A$28,COLUMNS($A1:D1),1)),"",INDEX('Funding Sources and Amendments'!$A$14:$A$28,COLUMNS($A1:D1),1))</f>
        <v/>
      </c>
      <c r="F12" s="282" t="str">
        <f>IF(ISBLANK(INDEX('Funding Sources and Amendments'!$A$14:$A$28,COLUMNS($A1:E1),1)),"",INDEX('Funding Sources and Amendments'!$A$14:$A$28,COLUMNS($A1:E1),1))</f>
        <v/>
      </c>
      <c r="G12" s="282" t="str">
        <f>IF(ISBLANK(INDEX('Funding Sources and Amendments'!$A$14:$A$28,COLUMNS($A1:F1),1)),"",INDEX('Funding Sources and Amendments'!$A$14:$A$28,COLUMNS($A1:F1),1))</f>
        <v/>
      </c>
      <c r="H12" s="282" t="str">
        <f>IF(ISBLANK(INDEX('Funding Sources and Amendments'!$A$14:$A$28,COLUMNS($A1:G1),1)),"",INDEX('Funding Sources and Amendments'!$A$14:$A$28,COLUMNS($A1:G1),1))</f>
        <v/>
      </c>
      <c r="I12" s="282" t="str">
        <f>IF(ISBLANK(INDEX('Funding Sources and Amendments'!$A$14:$A$28,COLUMNS($A1:H1),1)),"",INDEX('Funding Sources and Amendments'!$A$14:$A$28,COLUMNS($A1:H1),1))</f>
        <v/>
      </c>
      <c r="J12" s="282" t="str">
        <f>IF(ISBLANK(INDEX('Funding Sources and Amendments'!$A$14:$A$28,COLUMNS($A1:I1),1)),"",INDEX('Funding Sources and Amendments'!$A$14:$A$28,COLUMNS($A1:I1),1))</f>
        <v/>
      </c>
      <c r="K12" s="667"/>
    </row>
    <row r="13" spans="1:11" s="283" customFormat="1" ht="1.5" customHeight="1" x14ac:dyDescent="0.2">
      <c r="A13" s="348" t="s">
        <v>277</v>
      </c>
      <c r="B13" s="347"/>
      <c r="C13" s="347"/>
      <c r="D13" s="347"/>
      <c r="E13" s="347"/>
      <c r="F13" s="347"/>
      <c r="G13" s="347"/>
      <c r="H13" s="347"/>
      <c r="I13" s="347"/>
      <c r="J13" s="347"/>
      <c r="K13" s="347"/>
    </row>
    <row r="14" spans="1:11" ht="18" customHeight="1" x14ac:dyDescent="0.2">
      <c r="A14" s="374"/>
      <c r="B14" s="375"/>
      <c r="C14" s="375"/>
      <c r="D14" s="375"/>
      <c r="E14" s="375"/>
      <c r="F14" s="275"/>
      <c r="G14" s="275"/>
      <c r="H14" s="275"/>
      <c r="I14" s="275"/>
      <c r="J14" s="275"/>
      <c r="K14" s="284" t="str">
        <f t="shared" ref="K14:K38" si="0">IF(SUM(B14:J14)=0,"",SUM(B14:J14))</f>
        <v/>
      </c>
    </row>
    <row r="15" spans="1:11" ht="18" customHeight="1" x14ac:dyDescent="0.2">
      <c r="A15" s="376"/>
      <c r="B15" s="377"/>
      <c r="C15" s="377"/>
      <c r="D15" s="377"/>
      <c r="E15" s="377"/>
      <c r="F15" s="275"/>
      <c r="G15" s="275"/>
      <c r="H15" s="275"/>
      <c r="I15" s="275"/>
      <c r="J15" s="275"/>
      <c r="K15" s="284" t="str">
        <f t="shared" si="0"/>
        <v/>
      </c>
    </row>
    <row r="16" spans="1:11" ht="18" customHeight="1" x14ac:dyDescent="0.2">
      <c r="A16" s="376"/>
      <c r="B16" s="377"/>
      <c r="C16" s="377"/>
      <c r="D16" s="377"/>
      <c r="E16" s="377"/>
      <c r="F16" s="275"/>
      <c r="G16" s="275"/>
      <c r="H16" s="275"/>
      <c r="I16" s="275"/>
      <c r="J16" s="275"/>
      <c r="K16" s="284" t="str">
        <f t="shared" si="0"/>
        <v/>
      </c>
    </row>
    <row r="17" spans="1:11" ht="18" customHeight="1" x14ac:dyDescent="0.2">
      <c r="A17" s="376"/>
      <c r="B17" s="377"/>
      <c r="C17" s="377"/>
      <c r="D17" s="377"/>
      <c r="E17" s="377"/>
      <c r="F17" s="275"/>
      <c r="G17" s="275"/>
      <c r="H17" s="275"/>
      <c r="I17" s="275"/>
      <c r="J17" s="275"/>
      <c r="K17" s="284" t="str">
        <f t="shared" si="0"/>
        <v/>
      </c>
    </row>
    <row r="18" spans="1:11" ht="18" customHeight="1" x14ac:dyDescent="0.2">
      <c r="A18" s="376"/>
      <c r="B18" s="377"/>
      <c r="C18" s="377"/>
      <c r="D18" s="377"/>
      <c r="E18" s="377"/>
      <c r="F18" s="275"/>
      <c r="G18" s="275"/>
      <c r="H18" s="275"/>
      <c r="I18" s="275"/>
      <c r="J18" s="275"/>
      <c r="K18" s="284" t="str">
        <f t="shared" si="0"/>
        <v/>
      </c>
    </row>
    <row r="19" spans="1:11" ht="18" customHeight="1" x14ac:dyDescent="0.2">
      <c r="A19" s="376"/>
      <c r="B19" s="377"/>
      <c r="C19" s="377"/>
      <c r="D19" s="377"/>
      <c r="E19" s="377"/>
      <c r="F19" s="275"/>
      <c r="G19" s="275"/>
      <c r="H19" s="275"/>
      <c r="I19" s="275"/>
      <c r="J19" s="275"/>
      <c r="K19" s="284" t="str">
        <f t="shared" si="0"/>
        <v/>
      </c>
    </row>
    <row r="20" spans="1:11" ht="18" customHeight="1" x14ac:dyDescent="0.2">
      <c r="A20" s="376"/>
      <c r="B20" s="377"/>
      <c r="C20" s="377"/>
      <c r="D20" s="377"/>
      <c r="E20" s="377"/>
      <c r="F20" s="275"/>
      <c r="G20" s="275"/>
      <c r="H20" s="275"/>
      <c r="I20" s="275"/>
      <c r="J20" s="275"/>
      <c r="K20" s="284" t="str">
        <f t="shared" si="0"/>
        <v/>
      </c>
    </row>
    <row r="21" spans="1:11" ht="18" customHeight="1" x14ac:dyDescent="0.2">
      <c r="A21" s="376"/>
      <c r="B21" s="377"/>
      <c r="C21" s="377"/>
      <c r="D21" s="377"/>
      <c r="E21" s="377"/>
      <c r="F21" s="275"/>
      <c r="G21" s="275"/>
      <c r="H21" s="275"/>
      <c r="I21" s="275"/>
      <c r="J21" s="275"/>
      <c r="K21" s="284" t="str">
        <f t="shared" si="0"/>
        <v/>
      </c>
    </row>
    <row r="22" spans="1:11" ht="18" customHeight="1" x14ac:dyDescent="0.2">
      <c r="A22" s="376"/>
      <c r="B22" s="377"/>
      <c r="C22" s="377"/>
      <c r="D22" s="377"/>
      <c r="E22" s="377"/>
      <c r="F22" s="275"/>
      <c r="G22" s="275"/>
      <c r="H22" s="275"/>
      <c r="I22" s="275"/>
      <c r="J22" s="275"/>
      <c r="K22" s="284" t="str">
        <f t="shared" si="0"/>
        <v/>
      </c>
    </row>
    <row r="23" spans="1:11" ht="18" customHeight="1" x14ac:dyDescent="0.2">
      <c r="A23" s="376"/>
      <c r="B23" s="377"/>
      <c r="C23" s="377"/>
      <c r="D23" s="377"/>
      <c r="E23" s="377"/>
      <c r="F23" s="275"/>
      <c r="G23" s="275"/>
      <c r="H23" s="275"/>
      <c r="I23" s="275"/>
      <c r="J23" s="275"/>
      <c r="K23" s="284" t="str">
        <f t="shared" si="0"/>
        <v/>
      </c>
    </row>
    <row r="24" spans="1:11" ht="18" customHeight="1" x14ac:dyDescent="0.2">
      <c r="A24" s="376"/>
      <c r="B24" s="377"/>
      <c r="C24" s="377"/>
      <c r="D24" s="377"/>
      <c r="E24" s="377"/>
      <c r="F24" s="275"/>
      <c r="G24" s="275"/>
      <c r="H24" s="275"/>
      <c r="I24" s="275"/>
      <c r="J24" s="275"/>
      <c r="K24" s="284" t="str">
        <f t="shared" si="0"/>
        <v/>
      </c>
    </row>
    <row r="25" spans="1:11" ht="18" customHeight="1" x14ac:dyDescent="0.2">
      <c r="A25" s="376"/>
      <c r="B25" s="377"/>
      <c r="C25" s="377"/>
      <c r="D25" s="377"/>
      <c r="E25" s="377"/>
      <c r="F25" s="275"/>
      <c r="G25" s="275"/>
      <c r="H25" s="275"/>
      <c r="I25" s="275"/>
      <c r="J25" s="275"/>
      <c r="K25" s="284" t="str">
        <f t="shared" si="0"/>
        <v/>
      </c>
    </row>
    <row r="26" spans="1:11" ht="18" customHeight="1" x14ac:dyDescent="0.2">
      <c r="A26" s="79"/>
      <c r="B26" s="275"/>
      <c r="C26" s="275"/>
      <c r="D26" s="275"/>
      <c r="E26" s="275"/>
      <c r="F26" s="275"/>
      <c r="G26" s="275"/>
      <c r="H26" s="275"/>
      <c r="I26" s="275"/>
      <c r="J26" s="275"/>
      <c r="K26" s="284" t="str">
        <f t="shared" si="0"/>
        <v/>
      </c>
    </row>
    <row r="27" spans="1:11" ht="18" customHeight="1" x14ac:dyDescent="0.2">
      <c r="A27" s="79"/>
      <c r="B27" s="275"/>
      <c r="C27" s="275"/>
      <c r="D27" s="275"/>
      <c r="E27" s="275"/>
      <c r="F27" s="275"/>
      <c r="G27" s="275"/>
      <c r="H27" s="275"/>
      <c r="I27" s="275"/>
      <c r="J27" s="275"/>
      <c r="K27" s="284" t="str">
        <f t="shared" si="0"/>
        <v/>
      </c>
    </row>
    <row r="28" spans="1:11" ht="18" customHeight="1" x14ac:dyDescent="0.2">
      <c r="A28" s="79"/>
      <c r="B28" s="275"/>
      <c r="C28" s="275"/>
      <c r="D28" s="275"/>
      <c r="E28" s="275"/>
      <c r="F28" s="275"/>
      <c r="G28" s="275"/>
      <c r="H28" s="275"/>
      <c r="I28" s="275"/>
      <c r="J28" s="275"/>
      <c r="K28" s="284" t="str">
        <f t="shared" si="0"/>
        <v/>
      </c>
    </row>
    <row r="29" spans="1:11" ht="18" customHeight="1" x14ac:dyDescent="0.2">
      <c r="A29" s="79"/>
      <c r="B29" s="275"/>
      <c r="C29" s="275"/>
      <c r="D29" s="275"/>
      <c r="E29" s="275"/>
      <c r="F29" s="275"/>
      <c r="G29" s="275"/>
      <c r="H29" s="275"/>
      <c r="I29" s="275"/>
      <c r="J29" s="275"/>
      <c r="K29" s="284" t="str">
        <f t="shared" si="0"/>
        <v/>
      </c>
    </row>
    <row r="30" spans="1:11" ht="18" customHeight="1" x14ac:dyDescent="0.2">
      <c r="A30" s="79"/>
      <c r="B30" s="275"/>
      <c r="C30" s="275"/>
      <c r="D30" s="275"/>
      <c r="E30" s="275"/>
      <c r="F30" s="275"/>
      <c r="G30" s="275"/>
      <c r="H30" s="275"/>
      <c r="I30" s="275"/>
      <c r="J30" s="275"/>
      <c r="K30" s="284" t="str">
        <f t="shared" si="0"/>
        <v/>
      </c>
    </row>
    <row r="31" spans="1:11" ht="18" customHeight="1" x14ac:dyDescent="0.2">
      <c r="A31" s="79"/>
      <c r="B31" s="275"/>
      <c r="C31" s="275"/>
      <c r="D31" s="275"/>
      <c r="E31" s="275"/>
      <c r="F31" s="275"/>
      <c r="G31" s="275"/>
      <c r="H31" s="275"/>
      <c r="I31" s="275"/>
      <c r="J31" s="275"/>
      <c r="K31" s="284" t="str">
        <f t="shared" si="0"/>
        <v/>
      </c>
    </row>
    <row r="32" spans="1:11" ht="18" customHeight="1" x14ac:dyDescent="0.2">
      <c r="A32" s="79"/>
      <c r="B32" s="275"/>
      <c r="C32" s="275"/>
      <c r="D32" s="275"/>
      <c r="E32" s="275"/>
      <c r="F32" s="275"/>
      <c r="G32" s="275"/>
      <c r="H32" s="275"/>
      <c r="I32" s="275"/>
      <c r="J32" s="275"/>
      <c r="K32" s="284" t="str">
        <f t="shared" si="0"/>
        <v/>
      </c>
    </row>
    <row r="33" spans="1:11" ht="18" customHeight="1" x14ac:dyDescent="0.2">
      <c r="A33" s="79"/>
      <c r="B33" s="275"/>
      <c r="C33" s="275"/>
      <c r="D33" s="275"/>
      <c r="E33" s="275"/>
      <c r="F33" s="275"/>
      <c r="G33" s="275"/>
      <c r="H33" s="275"/>
      <c r="I33" s="275"/>
      <c r="J33" s="275"/>
      <c r="K33" s="284" t="str">
        <f t="shared" si="0"/>
        <v/>
      </c>
    </row>
    <row r="34" spans="1:11" ht="18" customHeight="1" x14ac:dyDescent="0.2">
      <c r="A34" s="79"/>
      <c r="B34" s="275"/>
      <c r="C34" s="275"/>
      <c r="D34" s="275"/>
      <c r="E34" s="275"/>
      <c r="F34" s="275"/>
      <c r="G34" s="275"/>
      <c r="H34" s="275"/>
      <c r="I34" s="275"/>
      <c r="J34" s="275"/>
      <c r="K34" s="284" t="str">
        <f t="shared" si="0"/>
        <v/>
      </c>
    </row>
    <row r="35" spans="1:11" ht="18" customHeight="1" x14ac:dyDescent="0.2">
      <c r="A35" s="79"/>
      <c r="B35" s="275"/>
      <c r="C35" s="275"/>
      <c r="D35" s="275"/>
      <c r="E35" s="275"/>
      <c r="F35" s="275"/>
      <c r="G35" s="275"/>
      <c r="H35" s="275"/>
      <c r="I35" s="275"/>
      <c r="J35" s="275"/>
      <c r="K35" s="284" t="str">
        <f t="shared" si="0"/>
        <v/>
      </c>
    </row>
    <row r="36" spans="1:11" ht="18" customHeight="1" x14ac:dyDescent="0.2">
      <c r="A36" s="79"/>
      <c r="B36" s="275"/>
      <c r="C36" s="275"/>
      <c r="D36" s="275"/>
      <c r="E36" s="275"/>
      <c r="F36" s="275"/>
      <c r="G36" s="275"/>
      <c r="H36" s="275"/>
      <c r="I36" s="275"/>
      <c r="J36" s="275"/>
      <c r="K36" s="284" t="str">
        <f t="shared" si="0"/>
        <v/>
      </c>
    </row>
    <row r="37" spans="1:11" ht="18" customHeight="1" x14ac:dyDescent="0.2">
      <c r="A37" s="79"/>
      <c r="B37" s="275"/>
      <c r="C37" s="275"/>
      <c r="D37" s="275"/>
      <c r="E37" s="275"/>
      <c r="F37" s="275"/>
      <c r="G37" s="275"/>
      <c r="H37" s="275"/>
      <c r="I37" s="275"/>
      <c r="J37" s="275"/>
      <c r="K37" s="284" t="str">
        <f t="shared" si="0"/>
        <v/>
      </c>
    </row>
    <row r="38" spans="1:11" ht="18" customHeight="1" x14ac:dyDescent="0.2">
      <c r="A38" s="79"/>
      <c r="B38" s="275"/>
      <c r="C38" s="275"/>
      <c r="D38" s="275"/>
      <c r="E38" s="275"/>
      <c r="F38" s="275"/>
      <c r="G38" s="275"/>
      <c r="H38" s="275"/>
      <c r="I38" s="275"/>
      <c r="J38" s="275"/>
      <c r="K38" s="284" t="str">
        <f t="shared" si="0"/>
        <v/>
      </c>
    </row>
    <row r="39" spans="1:11" x14ac:dyDescent="0.2">
      <c r="E39" s="285"/>
    </row>
    <row r="40" spans="1:11" x14ac:dyDescent="0.2">
      <c r="D40" s="285"/>
      <c r="E40" s="285"/>
    </row>
    <row r="41" spans="1:11" ht="13.5" thickBot="1" x14ac:dyDescent="0.25">
      <c r="A41" s="668" t="s">
        <v>231</v>
      </c>
      <c r="B41" s="668"/>
      <c r="C41" s="668"/>
      <c r="D41" s="668"/>
      <c r="E41" s="285"/>
    </row>
    <row r="42" spans="1:11" ht="13.5" thickBot="1" x14ac:dyDescent="0.25">
      <c r="A42" s="286" t="s">
        <v>223</v>
      </c>
      <c r="B42" s="287">
        <v>301999</v>
      </c>
      <c r="C42" s="288">
        <v>655999</v>
      </c>
      <c r="D42" s="287">
        <v>625999</v>
      </c>
      <c r="E42" s="287"/>
      <c r="F42" s="287"/>
      <c r="G42" s="287"/>
      <c r="H42" s="287"/>
      <c r="I42" s="287"/>
      <c r="J42" s="287"/>
      <c r="K42" s="289" t="s">
        <v>227</v>
      </c>
    </row>
    <row r="43" spans="1:11" x14ac:dyDescent="0.2">
      <c r="A43" s="290" t="s">
        <v>228</v>
      </c>
      <c r="B43" s="291">
        <v>0.25</v>
      </c>
      <c r="C43" s="291">
        <v>0.65</v>
      </c>
      <c r="D43" s="291">
        <v>0.1</v>
      </c>
      <c r="E43" s="292"/>
      <c r="F43" s="292"/>
      <c r="G43" s="292"/>
      <c r="H43" s="292"/>
      <c r="I43" s="292"/>
      <c r="J43" s="292"/>
      <c r="K43" s="293">
        <f>SUM(B43:J43)</f>
        <v>1</v>
      </c>
    </row>
    <row r="44" spans="1:11" x14ac:dyDescent="0.2">
      <c r="A44" s="294" t="s">
        <v>229</v>
      </c>
      <c r="B44" s="295">
        <v>0.33</v>
      </c>
      <c r="C44" s="295">
        <v>0.67</v>
      </c>
      <c r="D44" s="295">
        <v>0</v>
      </c>
      <c r="E44" s="296"/>
      <c r="F44" s="296"/>
      <c r="G44" s="296"/>
      <c r="H44" s="296"/>
      <c r="I44" s="296"/>
      <c r="J44" s="296"/>
      <c r="K44" s="293">
        <f>SUM(B44:J44)</f>
        <v>1</v>
      </c>
    </row>
    <row r="45" spans="1:11" x14ac:dyDescent="0.2">
      <c r="A45" s="294" t="s">
        <v>230</v>
      </c>
      <c r="B45" s="295">
        <v>0</v>
      </c>
      <c r="C45" s="295">
        <v>0</v>
      </c>
      <c r="D45" s="295">
        <v>1</v>
      </c>
      <c r="E45" s="296"/>
      <c r="F45" s="296"/>
      <c r="G45" s="296"/>
      <c r="H45" s="296"/>
      <c r="I45" s="296"/>
      <c r="J45" s="296"/>
      <c r="K45" s="293">
        <f>SUM(B45:J45)</f>
        <v>1</v>
      </c>
    </row>
    <row r="46" spans="1:11" x14ac:dyDescent="0.2">
      <c r="A46" s="294"/>
      <c r="B46" s="296"/>
      <c r="C46" s="296"/>
      <c r="D46" s="296"/>
      <c r="E46" s="296"/>
      <c r="F46" s="296"/>
      <c r="G46" s="296"/>
      <c r="H46" s="296"/>
      <c r="I46" s="296"/>
      <c r="J46" s="296"/>
      <c r="K46" s="293"/>
    </row>
    <row r="47" spans="1:11" x14ac:dyDescent="0.2">
      <c r="E47" s="285"/>
    </row>
    <row r="48" spans="1:11" ht="51.75" customHeight="1" x14ac:dyDescent="0.2">
      <c r="A48" s="641" t="s">
        <v>232</v>
      </c>
      <c r="B48" s="642"/>
      <c r="C48" s="642"/>
      <c r="D48" s="642"/>
      <c r="E48" s="642"/>
      <c r="F48" s="642"/>
      <c r="G48" s="642"/>
      <c r="H48" s="642"/>
      <c r="I48" s="642"/>
      <c r="J48" s="642"/>
      <c r="K48" s="642"/>
    </row>
    <row r="49" spans="5:5" x14ac:dyDescent="0.2">
      <c r="E49" s="285"/>
    </row>
    <row r="50" spans="5:5" x14ac:dyDescent="0.2">
      <c r="E50" s="285"/>
    </row>
    <row r="51" spans="5:5" x14ac:dyDescent="0.2">
      <c r="E51" s="285"/>
    </row>
    <row r="52" spans="5:5" x14ac:dyDescent="0.2">
      <c r="E52" s="285"/>
    </row>
    <row r="53" spans="5:5" x14ac:dyDescent="0.2">
      <c r="E53" s="285"/>
    </row>
    <row r="54" spans="5:5" x14ac:dyDescent="0.2">
      <c r="E54" s="285"/>
    </row>
    <row r="55" spans="5:5" x14ac:dyDescent="0.2">
      <c r="E55" s="285"/>
    </row>
    <row r="56" spans="5:5" x14ac:dyDescent="0.2">
      <c r="E56" s="285"/>
    </row>
    <row r="57" spans="5:5" x14ac:dyDescent="0.2">
      <c r="E57" s="285"/>
    </row>
    <row r="58" spans="5:5" x14ac:dyDescent="0.2">
      <c r="E58" s="285"/>
    </row>
    <row r="59" spans="5:5" x14ac:dyDescent="0.2">
      <c r="E59" s="285"/>
    </row>
    <row r="60" spans="5:5" x14ac:dyDescent="0.2">
      <c r="E60" s="285"/>
    </row>
    <row r="61" spans="5:5" x14ac:dyDescent="0.2">
      <c r="E61" s="285"/>
    </row>
    <row r="62" spans="5:5" x14ac:dyDescent="0.2">
      <c r="E62" s="285"/>
    </row>
    <row r="63" spans="5:5" x14ac:dyDescent="0.2">
      <c r="E63" s="285"/>
    </row>
    <row r="64" spans="5:5" x14ac:dyDescent="0.2">
      <c r="E64" s="285"/>
    </row>
    <row r="65" spans="5:5" x14ac:dyDescent="0.2">
      <c r="E65" s="285"/>
    </row>
    <row r="66" spans="5:5" x14ac:dyDescent="0.2">
      <c r="E66" s="285"/>
    </row>
    <row r="67" spans="5:5" x14ac:dyDescent="0.2">
      <c r="E67" s="285"/>
    </row>
  </sheetData>
  <sheetProtection password="EF1A" sheet="1" objects="1" scenarios="1" selectLockedCells="1"/>
  <mergeCells count="14">
    <mergeCell ref="A48:K48"/>
    <mergeCell ref="A8:B8"/>
    <mergeCell ref="G1:H1"/>
    <mergeCell ref="I1:J1"/>
    <mergeCell ref="A2:B2"/>
    <mergeCell ref="C2:E2"/>
    <mergeCell ref="B11:J11"/>
    <mergeCell ref="A3:B3"/>
    <mergeCell ref="C3:E3"/>
    <mergeCell ref="A7:B7"/>
    <mergeCell ref="A1:B1"/>
    <mergeCell ref="C1:E1"/>
    <mergeCell ref="K11:K12"/>
    <mergeCell ref="A41:D41"/>
  </mergeCells>
  <conditionalFormatting sqref="K14:K38">
    <cfRule type="cellIs" dxfId="0" priority="1" stopIfTrue="1" operator="notEqual">
      <formula>1</formula>
    </cfRule>
  </conditionalFormatting>
  <dataValidations count="1">
    <dataValidation type="custom" allowBlank="1" showInputMessage="1" showErrorMessage="1" error="CIP Codes must start with a alphabetic letter or number.  They cannot begin with a space or a symbol." sqref="A14:A38">
      <formula1>IF(ISNUMBER(A14),TRUE,IF(A14="",FALSE,IF(AND(CODE(A14)&gt;47,CODE(A14)&lt;58),TRUE,IF(AND(CODE(A14)&gt;64,CODE(A14)&lt;91),TRUE,IF(AND(CODE(A14)&gt;96,CODE(A14)&lt;123),TRUE,FALSE)))))</formula1>
    </dataValidation>
  </dataValidations>
  <printOptions horizontalCentered="1"/>
  <pageMargins left="0.2" right="0.2" top="0.75" bottom="0.75" header="0.3" footer="0.3"/>
  <pageSetup scale="52" orientation="landscape" r:id="rId1"/>
  <headerFooter>
    <oddFooter>&amp;L&amp;F&amp;C&amp;A&amp;RPage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1"/>
  <sheetViews>
    <sheetView showGridLines="0" zoomScaleNormal="100" workbookViewId="0">
      <selection activeCell="B1" sqref="B1:E1"/>
    </sheetView>
  </sheetViews>
  <sheetFormatPr defaultRowHeight="12" x14ac:dyDescent="0.2"/>
  <cols>
    <col min="1" max="1" width="26.85546875" style="21" customWidth="1"/>
    <col min="2" max="2" width="20" style="21" customWidth="1"/>
    <col min="3" max="3" width="16.140625" style="21" customWidth="1"/>
    <col min="4" max="4" width="6" style="21" customWidth="1"/>
    <col min="5" max="5" width="16.42578125" style="21" customWidth="1"/>
    <col min="6" max="6" width="7.5703125" style="21" customWidth="1"/>
    <col min="7" max="7" width="3.140625" style="21" customWidth="1"/>
    <col min="8" max="8" width="30.140625" style="21" customWidth="1"/>
    <col min="9" max="9" width="20" style="21" customWidth="1"/>
    <col min="10" max="10" width="24.28515625" style="21" customWidth="1"/>
    <col min="11" max="11" width="6.7109375" style="21" customWidth="1"/>
    <col min="12" max="12" width="19.140625" style="21" customWidth="1"/>
    <col min="13" max="13" width="10.5703125" style="21" bestFit="1" customWidth="1"/>
    <col min="14" max="14" width="11.5703125" style="21" customWidth="1"/>
    <col min="15" max="16384" width="9.140625" style="21"/>
  </cols>
  <sheetData>
    <row r="1" spans="1:17" ht="21" customHeight="1" x14ac:dyDescent="0.2">
      <c r="A1" s="50" t="s">
        <v>166</v>
      </c>
      <c r="B1" s="422"/>
      <c r="C1" s="422"/>
      <c r="D1" s="422"/>
      <c r="E1" s="423"/>
      <c r="K1" s="96"/>
      <c r="L1" s="97"/>
      <c r="M1" s="97"/>
      <c r="N1" s="97"/>
      <c r="O1" s="97"/>
      <c r="P1" s="97"/>
      <c r="Q1" s="97"/>
    </row>
    <row r="2" spans="1:17" ht="21" customHeight="1" thickBot="1" x14ac:dyDescent="0.25">
      <c r="A2" s="51" t="s">
        <v>167</v>
      </c>
      <c r="B2" s="424"/>
      <c r="C2" s="424"/>
      <c r="D2" s="424"/>
      <c r="E2" s="425"/>
      <c r="K2" s="96"/>
      <c r="L2" s="97"/>
      <c r="M2" s="97"/>
      <c r="N2" s="97"/>
      <c r="O2" s="97"/>
      <c r="P2" s="97"/>
      <c r="Q2" s="97"/>
    </row>
    <row r="3" spans="1:17" ht="21" customHeight="1" x14ac:dyDescent="0.2">
      <c r="A3" s="51" t="s">
        <v>32</v>
      </c>
      <c r="B3" s="424"/>
      <c r="C3" s="424"/>
      <c r="D3" s="424"/>
      <c r="E3" s="425"/>
      <c r="H3" s="98" t="s">
        <v>200</v>
      </c>
      <c r="I3" s="420"/>
      <c r="J3" s="421"/>
      <c r="K3" s="96"/>
      <c r="N3" s="97"/>
      <c r="O3" s="97"/>
      <c r="P3" s="97"/>
      <c r="Q3" s="97"/>
    </row>
    <row r="4" spans="1:17" ht="21" customHeight="1" x14ac:dyDescent="0.2">
      <c r="A4" s="51" t="s">
        <v>79</v>
      </c>
      <c r="B4" s="424"/>
      <c r="C4" s="424"/>
      <c r="D4" s="424"/>
      <c r="E4" s="425"/>
      <c r="H4" s="100" t="s">
        <v>169</v>
      </c>
      <c r="I4" s="426"/>
      <c r="J4" s="427"/>
      <c r="Q4" s="97"/>
    </row>
    <row r="5" spans="1:17" ht="21" customHeight="1" thickBot="1" x14ac:dyDescent="0.25">
      <c r="A5" s="53" t="s">
        <v>25</v>
      </c>
      <c r="B5" s="481"/>
      <c r="C5" s="481"/>
      <c r="D5" s="481"/>
      <c r="E5" s="482"/>
      <c r="H5" s="100" t="s">
        <v>170</v>
      </c>
      <c r="I5" s="426"/>
      <c r="J5" s="427"/>
      <c r="Q5" s="97"/>
    </row>
    <row r="6" spans="1:17" ht="21" customHeight="1" thickBot="1" x14ac:dyDescent="0.25">
      <c r="A6" s="99"/>
      <c r="B6" s="99"/>
      <c r="C6" s="99"/>
      <c r="D6" s="99"/>
      <c r="E6" s="99"/>
      <c r="H6" s="100" t="s">
        <v>171</v>
      </c>
      <c r="I6" s="485"/>
      <c r="J6" s="486"/>
    </row>
    <row r="7" spans="1:17" ht="21" customHeight="1" thickBot="1" x14ac:dyDescent="0.25">
      <c r="A7" s="271" t="s">
        <v>168</v>
      </c>
      <c r="B7" s="385"/>
      <c r="C7" s="337" t="s">
        <v>262</v>
      </c>
      <c r="D7" s="489" t="s">
        <v>259</v>
      </c>
      <c r="E7" s="490"/>
      <c r="F7" s="129"/>
      <c r="H7" s="100" t="s">
        <v>172</v>
      </c>
      <c r="I7" s="426"/>
      <c r="J7" s="427"/>
    </row>
    <row r="8" spans="1:17" ht="21" customHeight="1" thickBot="1" x14ac:dyDescent="0.25">
      <c r="A8" s="272" t="s">
        <v>23</v>
      </c>
      <c r="B8" s="386"/>
      <c r="C8" s="101"/>
      <c r="D8" s="101"/>
      <c r="E8" s="102"/>
      <c r="H8" s="100" t="s">
        <v>173</v>
      </c>
      <c r="I8" s="426"/>
      <c r="J8" s="427"/>
    </row>
    <row r="9" spans="1:17" ht="21" customHeight="1" thickBot="1" x14ac:dyDescent="0.25">
      <c r="A9" s="273" t="s">
        <v>1</v>
      </c>
      <c r="B9" s="387"/>
      <c r="C9" s="103" t="s">
        <v>210</v>
      </c>
      <c r="D9" s="477"/>
      <c r="E9" s="478"/>
      <c r="H9" s="100" t="s">
        <v>167</v>
      </c>
      <c r="I9" s="426"/>
      <c r="J9" s="427"/>
    </row>
    <row r="10" spans="1:17" ht="21" customHeight="1" thickBot="1" x14ac:dyDescent="0.25">
      <c r="A10" s="274" t="s">
        <v>202</v>
      </c>
      <c r="B10" s="388"/>
      <c r="C10" s="104"/>
      <c r="D10" s="52"/>
      <c r="E10" s="55"/>
      <c r="H10" s="100" t="s">
        <v>174</v>
      </c>
      <c r="I10" s="485"/>
      <c r="J10" s="486"/>
    </row>
    <row r="11" spans="1:17" ht="21" customHeight="1" thickBot="1" x14ac:dyDescent="0.25">
      <c r="A11" s="22"/>
      <c r="B11" s="22"/>
      <c r="C11" s="22"/>
      <c r="D11" s="22"/>
      <c r="H11" s="100" t="s">
        <v>83</v>
      </c>
      <c r="I11" s="426"/>
      <c r="J11" s="427"/>
    </row>
    <row r="12" spans="1:17" ht="21" customHeight="1" thickBot="1" x14ac:dyDescent="0.25">
      <c r="A12" s="451" t="s">
        <v>24</v>
      </c>
      <c r="B12" s="453">
        <f>J22-J24</f>
        <v>0</v>
      </c>
      <c r="C12" s="25"/>
      <c r="D12" s="487" t="s">
        <v>148</v>
      </c>
      <c r="E12" s="488"/>
      <c r="F12" s="57">
        <v>0</v>
      </c>
      <c r="H12" s="100" t="s">
        <v>84</v>
      </c>
      <c r="I12" s="426"/>
      <c r="J12" s="427"/>
    </row>
    <row r="13" spans="1:17" ht="21" customHeight="1" thickBot="1" x14ac:dyDescent="0.25">
      <c r="A13" s="452"/>
      <c r="B13" s="454"/>
      <c r="H13" s="105" t="s">
        <v>85</v>
      </c>
      <c r="I13" s="483"/>
      <c r="J13" s="484"/>
    </row>
    <row r="14" spans="1:17" ht="21" customHeight="1" thickBot="1" x14ac:dyDescent="0.25">
      <c r="D14" s="106"/>
      <c r="H14" s="83" t="s">
        <v>33</v>
      </c>
      <c r="I14" s="458" t="s">
        <v>203</v>
      </c>
      <c r="J14" s="459"/>
    </row>
    <row r="15" spans="1:17" ht="21" customHeight="1" thickBot="1" x14ac:dyDescent="0.25">
      <c r="A15" s="71" t="s">
        <v>149</v>
      </c>
      <c r="B15" s="23" t="s">
        <v>92</v>
      </c>
      <c r="C15" s="24"/>
      <c r="D15" s="499" t="s">
        <v>12</v>
      </c>
      <c r="E15" s="500"/>
      <c r="K15" s="106"/>
    </row>
    <row r="16" spans="1:17" ht="21" customHeight="1" x14ac:dyDescent="0.2">
      <c r="A16" s="25" t="s">
        <v>11</v>
      </c>
      <c r="B16" s="107" t="str">
        <f>IF('Funding Sources and Amendments'!B11="","",'Funding Sources and Amendments'!B11)</f>
        <v/>
      </c>
      <c r="C16" s="447"/>
      <c r="D16" s="479" t="str">
        <f>+'Funding Sources and Amendments'!B29</f>
        <v/>
      </c>
      <c r="E16" s="480"/>
      <c r="H16" s="58" t="s">
        <v>146</v>
      </c>
      <c r="I16" s="59" t="s">
        <v>154</v>
      </c>
      <c r="J16" s="59" t="s">
        <v>153</v>
      </c>
      <c r="K16" s="24" t="s">
        <v>43</v>
      </c>
      <c r="L16" s="60" t="s">
        <v>14</v>
      </c>
    </row>
    <row r="17" spans="1:15" ht="21" customHeight="1" x14ac:dyDescent="0.2">
      <c r="A17" s="26"/>
      <c r="B17" s="447"/>
      <c r="C17" s="466"/>
      <c r="D17" s="447"/>
      <c r="E17" s="463"/>
      <c r="H17" s="61" t="s">
        <v>6</v>
      </c>
      <c r="I17" s="49"/>
      <c r="J17" s="76">
        <f>'Summary of Funding and Subs'!J5</f>
        <v>0</v>
      </c>
      <c r="K17" s="66"/>
      <c r="L17" s="62">
        <f>+(I17+J17)*(1+K17)</f>
        <v>0</v>
      </c>
    </row>
    <row r="18" spans="1:15" ht="21" customHeight="1" x14ac:dyDescent="0.2">
      <c r="A18" s="72" t="s">
        <v>126</v>
      </c>
      <c r="B18" s="448"/>
      <c r="C18" s="466"/>
      <c r="D18" s="448"/>
      <c r="E18" s="464"/>
      <c r="H18" s="61" t="s">
        <v>7</v>
      </c>
      <c r="I18" s="49"/>
      <c r="J18" s="76">
        <f>+'Summary of Funding and Subs'!J6</f>
        <v>0</v>
      </c>
      <c r="K18" s="95"/>
      <c r="L18" s="62">
        <f>+(I18+J18)</f>
        <v>0</v>
      </c>
    </row>
    <row r="19" spans="1:15" ht="21" customHeight="1" x14ac:dyDescent="0.2">
      <c r="A19" s="47" t="s">
        <v>57</v>
      </c>
      <c r="B19" s="107" t="str">
        <f>IF('Funding Sources and Amendments'!C11="","",'Funding Sources and Amendments'!C11)</f>
        <v/>
      </c>
      <c r="C19" s="466"/>
      <c r="D19" s="449" t="str">
        <f>+'Funding Sources and Amendments'!C29</f>
        <v/>
      </c>
      <c r="E19" s="450"/>
      <c r="H19" s="61" t="s">
        <v>8</v>
      </c>
      <c r="I19" s="49"/>
      <c r="J19" s="76">
        <f>+'Summary of Funding and Subs'!J7</f>
        <v>0</v>
      </c>
      <c r="K19" s="95"/>
      <c r="L19" s="62">
        <f>+(I19+J19)</f>
        <v>0</v>
      </c>
    </row>
    <row r="20" spans="1:15" ht="21" customHeight="1" x14ac:dyDescent="0.2">
      <c r="A20" s="47" t="s">
        <v>58</v>
      </c>
      <c r="B20" s="107" t="str">
        <f>IF('Funding Sources and Amendments'!D11="","",'Funding Sources and Amendments'!D11)</f>
        <v/>
      </c>
      <c r="C20" s="466"/>
      <c r="D20" s="449" t="str">
        <f>+'Funding Sources and Amendments'!D29</f>
        <v/>
      </c>
      <c r="E20" s="450"/>
      <c r="H20" s="61" t="s">
        <v>201</v>
      </c>
      <c r="I20" s="49"/>
      <c r="J20" s="76">
        <f>+'Summary of Funding and Subs'!J8</f>
        <v>0</v>
      </c>
      <c r="K20" s="108"/>
      <c r="L20" s="62">
        <f>+(I20+J20)*(1+K20)</f>
        <v>0</v>
      </c>
    </row>
    <row r="21" spans="1:15" ht="21" customHeight="1" x14ac:dyDescent="0.2">
      <c r="A21" s="47" t="s">
        <v>59</v>
      </c>
      <c r="B21" s="107" t="str">
        <f>IF('Funding Sources and Amendments'!E11="","",'Funding Sources and Amendments'!E11)</f>
        <v/>
      </c>
      <c r="C21" s="466"/>
      <c r="D21" s="449" t="str">
        <f>+'Funding Sources and Amendments'!E29</f>
        <v/>
      </c>
      <c r="E21" s="450"/>
      <c r="H21" s="26"/>
      <c r="I21" s="109"/>
      <c r="J21" s="110"/>
      <c r="K21" s="108"/>
      <c r="L21" s="111"/>
    </row>
    <row r="22" spans="1:15" ht="21" customHeight="1" x14ac:dyDescent="0.2">
      <c r="A22" s="47" t="s">
        <v>60</v>
      </c>
      <c r="B22" s="107" t="str">
        <f>IF('Funding Sources and Amendments'!F11="","",'Funding Sources and Amendments'!F11)</f>
        <v/>
      </c>
      <c r="C22" s="466"/>
      <c r="D22" s="449" t="str">
        <f>+'Funding Sources and Amendments'!F29</f>
        <v/>
      </c>
      <c r="E22" s="450"/>
      <c r="H22" s="61" t="s">
        <v>151</v>
      </c>
      <c r="I22" s="85">
        <f>SUM(I17:I20)</f>
        <v>0</v>
      </c>
      <c r="J22" s="85">
        <f>SUM(J17:J20)</f>
        <v>0</v>
      </c>
      <c r="K22" s="108"/>
      <c r="L22" s="62">
        <f>SUM(L17:L20)</f>
        <v>0</v>
      </c>
      <c r="M22" s="117"/>
    </row>
    <row r="23" spans="1:15" ht="21" customHeight="1" x14ac:dyDescent="0.2">
      <c r="A23" s="47" t="s">
        <v>61</v>
      </c>
      <c r="B23" s="107" t="str">
        <f>IF('Funding Sources and Amendments'!G11="","",'Funding Sources and Amendments'!G11)</f>
        <v/>
      </c>
      <c r="C23" s="466"/>
      <c r="D23" s="449" t="str">
        <f>+'Funding Sources and Amendments'!G29</f>
        <v/>
      </c>
      <c r="E23" s="450"/>
      <c r="H23" s="26"/>
      <c r="I23" s="109"/>
      <c r="J23" s="110"/>
      <c r="K23" s="108"/>
      <c r="L23" s="111"/>
    </row>
    <row r="24" spans="1:15" ht="21" customHeight="1" x14ac:dyDescent="0.2">
      <c r="A24" s="70" t="s">
        <v>62</v>
      </c>
      <c r="B24" s="77"/>
      <c r="C24" s="466"/>
      <c r="D24" s="470" t="str">
        <f>IF(SUM('Funding Sources and Amendments'!H29:L29)=0,"",SUM('Funding Sources and Amendments'!H29:L29))</f>
        <v/>
      </c>
      <c r="E24" s="471"/>
      <c r="H24" s="61" t="s">
        <v>147</v>
      </c>
      <c r="I24" s="56">
        <f>I22*F12</f>
        <v>0</v>
      </c>
      <c r="J24" s="56">
        <f>J22*F12</f>
        <v>0</v>
      </c>
      <c r="K24" s="67"/>
      <c r="L24" s="112">
        <f>+I24+J24</f>
        <v>0</v>
      </c>
    </row>
    <row r="25" spans="1:15" ht="21" customHeight="1" x14ac:dyDescent="0.2">
      <c r="A25" s="72" t="s">
        <v>13</v>
      </c>
      <c r="B25" s="48">
        <f>IF(D25="",0,D25/D16)</f>
        <v>0</v>
      </c>
      <c r="C25" s="466"/>
      <c r="D25" s="472" t="str">
        <f>IF(SUM(D19:E24)=0,"",SUM(D19:E24))</f>
        <v/>
      </c>
      <c r="E25" s="473"/>
      <c r="H25" s="61" t="s">
        <v>197</v>
      </c>
      <c r="I25" s="113">
        <f>+I22-I24</f>
        <v>0</v>
      </c>
      <c r="J25" s="113">
        <f>+J22-J24</f>
        <v>0</v>
      </c>
      <c r="K25" s="67"/>
      <c r="L25" s="112">
        <f>+I25+J25</f>
        <v>0</v>
      </c>
      <c r="M25" s="117"/>
    </row>
    <row r="26" spans="1:15" ht="24" customHeight="1" x14ac:dyDescent="0.2">
      <c r="A26" s="74"/>
      <c r="B26" s="343" t="s">
        <v>196</v>
      </c>
      <c r="C26" s="465"/>
      <c r="D26" s="448"/>
      <c r="E26" s="464"/>
      <c r="H26" s="63" t="s">
        <v>156</v>
      </c>
      <c r="I26" s="49"/>
      <c r="J26" s="189"/>
      <c r="K26" s="69"/>
      <c r="L26" s="112">
        <f>+I26</f>
        <v>0</v>
      </c>
    </row>
    <row r="27" spans="1:15" ht="21" customHeight="1" thickBot="1" x14ac:dyDescent="0.25">
      <c r="A27" s="436" t="s">
        <v>150</v>
      </c>
      <c r="B27" s="437"/>
      <c r="C27" s="438"/>
      <c r="D27" s="497" t="str">
        <f>IF(D25="",D16,D16+D25)</f>
        <v/>
      </c>
      <c r="E27" s="498"/>
      <c r="H27" s="64" t="s">
        <v>155</v>
      </c>
      <c r="I27" s="114">
        <f>+I25-I26</f>
        <v>0</v>
      </c>
      <c r="J27" s="115">
        <f>+J25</f>
        <v>0</v>
      </c>
      <c r="K27" s="68"/>
      <c r="L27" s="65">
        <f>+J27+I27</f>
        <v>0</v>
      </c>
      <c r="M27" s="117"/>
    </row>
    <row r="28" spans="1:15" ht="9" customHeight="1" thickBot="1" x14ac:dyDescent="0.25"/>
    <row r="29" spans="1:15" ht="21" customHeight="1" thickBot="1" x14ac:dyDescent="0.25">
      <c r="A29" s="75" t="s">
        <v>34</v>
      </c>
      <c r="B29" s="73" t="str">
        <f>IF(D27="","",D27-L22)</f>
        <v/>
      </c>
      <c r="C29" s="78" t="str">
        <f>IF(D27="","",L22/D27)</f>
        <v/>
      </c>
      <c r="D29" s="494" t="s">
        <v>152</v>
      </c>
      <c r="E29" s="495"/>
      <c r="F29" s="496"/>
      <c r="I29" s="467" t="s">
        <v>191</v>
      </c>
      <c r="J29" s="468"/>
      <c r="K29" s="469"/>
      <c r="L29" s="116">
        <f>IF(L22&lt;=D27,0,(L22-D27))</f>
        <v>0</v>
      </c>
      <c r="M29" s="117"/>
      <c r="N29" s="117"/>
      <c r="O29" s="117"/>
    </row>
    <row r="30" spans="1:15" ht="21" customHeight="1" thickBot="1" x14ac:dyDescent="0.25">
      <c r="C30" s="81"/>
      <c r="D30" s="491" t="s">
        <v>63</v>
      </c>
      <c r="E30" s="492"/>
      <c r="F30" s="493"/>
      <c r="I30" s="467" t="s">
        <v>192</v>
      </c>
      <c r="J30" s="468"/>
      <c r="K30" s="469"/>
      <c r="L30" s="116">
        <f>IF(L29=0,0,-L29)</f>
        <v>0</v>
      </c>
    </row>
    <row r="31" spans="1:15" ht="21" customHeight="1" thickBot="1" x14ac:dyDescent="0.25">
      <c r="C31" s="118" t="str">
        <f>IF(C29="","",C29-C30)</f>
        <v/>
      </c>
      <c r="D31" s="474" t="s">
        <v>64</v>
      </c>
      <c r="E31" s="475"/>
      <c r="F31" s="476"/>
      <c r="I31" s="460" t="s">
        <v>198</v>
      </c>
      <c r="J31" s="461"/>
      <c r="K31" s="462"/>
      <c r="L31" s="191">
        <f>IF(L29=0,J27,(J27-L29))</f>
        <v>0</v>
      </c>
      <c r="M31" s="117"/>
      <c r="N31" s="117"/>
    </row>
    <row r="32" spans="1:15" ht="9" customHeight="1" thickBot="1" x14ac:dyDescent="0.25">
      <c r="L32" s="117"/>
      <c r="M32" s="117"/>
      <c r="O32" s="117"/>
    </row>
    <row r="33" spans="1:15" ht="12" customHeight="1" thickBot="1" x14ac:dyDescent="0.25">
      <c r="A33" s="439" t="s">
        <v>29</v>
      </c>
      <c r="B33" s="440"/>
      <c r="C33" s="434" t="s">
        <v>30</v>
      </c>
      <c r="D33" s="434"/>
      <c r="E33" s="435"/>
    </row>
    <row r="34" spans="1:15" ht="21" customHeight="1" x14ac:dyDescent="0.2">
      <c r="A34" s="445" t="s">
        <v>28</v>
      </c>
      <c r="B34" s="446"/>
      <c r="C34" s="428" t="s">
        <v>31</v>
      </c>
      <c r="D34" s="429"/>
      <c r="E34" s="430"/>
      <c r="H34" s="455" t="s">
        <v>26</v>
      </c>
      <c r="I34" s="456"/>
      <c r="J34" s="457"/>
      <c r="L34" s="117"/>
      <c r="M34" s="117"/>
      <c r="O34" s="117"/>
    </row>
    <row r="35" spans="1:15" ht="21" customHeight="1" x14ac:dyDescent="0.2">
      <c r="A35" s="441" t="s">
        <v>204</v>
      </c>
      <c r="B35" s="442"/>
      <c r="C35" s="428"/>
      <c r="D35" s="429"/>
      <c r="E35" s="430"/>
      <c r="H35" s="119" t="s">
        <v>27</v>
      </c>
      <c r="I35" s="120" t="s">
        <v>3</v>
      </c>
      <c r="J35" s="121" t="s">
        <v>17</v>
      </c>
      <c r="L35" s="117"/>
      <c r="M35" s="117"/>
    </row>
    <row r="36" spans="1:15" ht="30" customHeight="1" x14ac:dyDescent="0.2">
      <c r="A36" s="441" t="s">
        <v>205</v>
      </c>
      <c r="B36" s="442"/>
      <c r="C36" s="428"/>
      <c r="D36" s="429"/>
      <c r="E36" s="430"/>
      <c r="H36" s="122" t="s">
        <v>161</v>
      </c>
      <c r="I36" s="123"/>
      <c r="J36" s="124"/>
    </row>
    <row r="37" spans="1:15" ht="27.75" customHeight="1" thickBot="1" x14ac:dyDescent="0.25">
      <c r="A37" s="443" t="s">
        <v>206</v>
      </c>
      <c r="B37" s="444"/>
      <c r="C37" s="431"/>
      <c r="D37" s="432"/>
      <c r="E37" s="433"/>
      <c r="H37" s="190" t="s">
        <v>199</v>
      </c>
      <c r="I37" s="123"/>
      <c r="J37" s="124"/>
    </row>
    <row r="38" spans="1:15" ht="33.75" customHeight="1" thickBot="1" x14ac:dyDescent="0.25">
      <c r="H38" s="125" t="s">
        <v>162</v>
      </c>
      <c r="I38" s="126"/>
      <c r="J38" s="127"/>
    </row>
    <row r="39" spans="1:15" ht="17.25" customHeight="1" x14ac:dyDescent="0.2"/>
    <row r="40" spans="1:15" ht="17.25" customHeight="1" x14ac:dyDescent="0.2"/>
    <row r="41" spans="1:15" ht="17.25" customHeight="1" x14ac:dyDescent="0.2"/>
    <row r="42" spans="1:15" ht="17.25" customHeight="1" x14ac:dyDescent="0.2"/>
    <row r="43" spans="1:15" ht="17.25" customHeight="1" x14ac:dyDescent="0.2"/>
    <row r="44" spans="1:15" ht="17.25" customHeight="1" x14ac:dyDescent="0.2"/>
    <row r="45" spans="1:15" ht="17.25" customHeight="1" x14ac:dyDescent="0.2"/>
    <row r="46" spans="1:15" ht="17.25" customHeight="1" x14ac:dyDescent="0.2"/>
    <row r="47" spans="1:15" ht="17.25" customHeight="1" x14ac:dyDescent="0.2"/>
    <row r="48" spans="1:15" ht="17.25" customHeight="1" x14ac:dyDescent="0.2"/>
    <row r="49" ht="17.25" customHeight="1" x14ac:dyDescent="0.2"/>
    <row r="50" ht="17.25" customHeight="1" x14ac:dyDescent="0.2"/>
    <row r="51" ht="17.25" customHeight="1" x14ac:dyDescent="0.2"/>
  </sheetData>
  <sheetProtection password="EF1A" sheet="1" objects="1" scenarios="1" selectLockedCells="1"/>
  <mergeCells count="51">
    <mergeCell ref="D9:E9"/>
    <mergeCell ref="D16:E16"/>
    <mergeCell ref="B5:E5"/>
    <mergeCell ref="I13:J13"/>
    <mergeCell ref="I12:J12"/>
    <mergeCell ref="I5:J5"/>
    <mergeCell ref="I6:J6"/>
    <mergeCell ref="I7:J7"/>
    <mergeCell ref="D12:E12"/>
    <mergeCell ref="I8:J8"/>
    <mergeCell ref="I10:J10"/>
    <mergeCell ref="I11:J11"/>
    <mergeCell ref="I9:J9"/>
    <mergeCell ref="D7:E7"/>
    <mergeCell ref="D15:E15"/>
    <mergeCell ref="A12:A13"/>
    <mergeCell ref="B12:B13"/>
    <mergeCell ref="H34:J34"/>
    <mergeCell ref="I14:J14"/>
    <mergeCell ref="I31:K31"/>
    <mergeCell ref="D17:E18"/>
    <mergeCell ref="C26:E26"/>
    <mergeCell ref="C16:C25"/>
    <mergeCell ref="I29:K29"/>
    <mergeCell ref="I30:K30"/>
    <mergeCell ref="D24:E24"/>
    <mergeCell ref="D25:E25"/>
    <mergeCell ref="D31:F31"/>
    <mergeCell ref="D30:F30"/>
    <mergeCell ref="D29:F29"/>
    <mergeCell ref="D27:E27"/>
    <mergeCell ref="B17:B18"/>
    <mergeCell ref="D20:E20"/>
    <mergeCell ref="D21:E21"/>
    <mergeCell ref="D22:E22"/>
    <mergeCell ref="D23:E23"/>
    <mergeCell ref="D19:E19"/>
    <mergeCell ref="C34:E37"/>
    <mergeCell ref="C33:E33"/>
    <mergeCell ref="A27:C27"/>
    <mergeCell ref="A33:B33"/>
    <mergeCell ref="A35:B35"/>
    <mergeCell ref="A36:B36"/>
    <mergeCell ref="A37:B37"/>
    <mergeCell ref="A34:B34"/>
    <mergeCell ref="I3:J3"/>
    <mergeCell ref="B1:E1"/>
    <mergeCell ref="B2:E2"/>
    <mergeCell ref="B3:E3"/>
    <mergeCell ref="B4:E4"/>
    <mergeCell ref="I4:J4"/>
  </mergeCells>
  <phoneticPr fontId="0" type="noConversion"/>
  <conditionalFormatting sqref="C31">
    <cfRule type="cellIs" dxfId="4" priority="1" operator="lessThan">
      <formula>0</formula>
    </cfRule>
    <cfRule type="cellIs" dxfId="3" priority="2" operator="lessThan">
      <formula>0</formula>
    </cfRule>
    <cfRule type="cellIs" dxfId="2" priority="4" operator="lessThan">
      <formula>-0.16</formula>
    </cfRule>
  </conditionalFormatting>
  <dataValidations count="1">
    <dataValidation type="list" allowBlank="1" showInputMessage="1" showErrorMessage="1" sqref="C7">
      <formula1>Revision_Level</formula1>
    </dataValidation>
  </dataValidations>
  <hyperlinks>
    <hyperlink ref="C34" r:id="rId1"/>
  </hyperlinks>
  <pageMargins left="0.28999999999999998" right="0.17" top="0.75" bottom="0.41" header="0.28000000000000003" footer="0.21"/>
  <pageSetup scale="70" orientation="landscape" r:id="rId2"/>
  <headerFooter alignWithMargins="0">
    <oddFooter>&amp;L&amp;F&amp;C&amp;A&amp;RPage &amp;P of &amp;N</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2"/>
  <sheetViews>
    <sheetView showGridLines="0" zoomScaleNormal="100" workbookViewId="0">
      <selection activeCell="D16" sqref="D16"/>
    </sheetView>
  </sheetViews>
  <sheetFormatPr defaultRowHeight="12.75" x14ac:dyDescent="0.2"/>
  <cols>
    <col min="1" max="1" width="23.140625" style="33" customWidth="1"/>
    <col min="2" max="2" width="19.5703125" style="33" customWidth="1"/>
    <col min="3" max="3" width="15.5703125" style="33" customWidth="1"/>
    <col min="4" max="4" width="17" style="146" customWidth="1"/>
    <col min="5" max="5" width="16.5703125" style="38" customWidth="1"/>
    <col min="6" max="6" width="15.85546875" style="147" customWidth="1"/>
    <col min="7" max="7" width="5.7109375" style="147" customWidth="1"/>
    <col min="8" max="8" width="7.85546875" style="151" customWidth="1"/>
    <col min="9" max="9" width="12.5703125" style="152" customWidth="1"/>
    <col min="10" max="10" width="18.28515625" style="152" customWidth="1"/>
    <col min="11" max="11" width="15.42578125" style="153" customWidth="1"/>
    <col min="12" max="12" width="16.5703125" style="146" customWidth="1"/>
    <col min="13" max="17" width="13.85546875" style="150" customWidth="1"/>
    <col min="18" max="18" width="8.140625" style="150" customWidth="1"/>
    <col min="19" max="19" width="16.140625" style="150" customWidth="1"/>
    <col min="20" max="20" width="14.42578125" style="34" customWidth="1"/>
    <col min="21" max="21" width="9.7109375" style="35" customWidth="1"/>
    <col min="22" max="22" width="9.7109375" style="33" customWidth="1"/>
    <col min="23" max="23" width="13" style="33" customWidth="1"/>
    <col min="24" max="24" width="23.42578125" style="33" customWidth="1"/>
    <col min="25" max="26" width="9.7109375" style="33" customWidth="1"/>
    <col min="27" max="27" width="30.7109375" style="33" customWidth="1"/>
    <col min="28" max="16384" width="9.140625" style="33"/>
  </cols>
  <sheetData>
    <row r="1" spans="1:21" s="129" customFormat="1" ht="22.5" customHeight="1" thickBot="1" x14ac:dyDescent="0.25">
      <c r="A1" s="91" t="s">
        <v>166</v>
      </c>
      <c r="B1" s="510" t="str">
        <f>IF('Invoice Summary'!B1:E1="","",'Invoice Summary'!B1:E1)</f>
        <v/>
      </c>
      <c r="C1" s="510"/>
      <c r="D1" s="511"/>
      <c r="E1" s="128"/>
      <c r="F1" s="208" t="s">
        <v>200</v>
      </c>
      <c r="G1" s="208"/>
      <c r="H1" s="209"/>
      <c r="I1" s="510" t="str">
        <f>IF('Invoice Summary'!I3="","",'Invoice Summary'!I3)</f>
        <v/>
      </c>
      <c r="J1" s="510"/>
      <c r="K1" s="511"/>
      <c r="M1" s="130"/>
      <c r="N1" s="130"/>
      <c r="O1" s="130"/>
      <c r="P1" s="130"/>
      <c r="Q1" s="130"/>
      <c r="R1" s="130"/>
      <c r="S1" s="54" t="s">
        <v>54</v>
      </c>
      <c r="T1" s="130"/>
      <c r="U1" s="131"/>
    </row>
    <row r="2" spans="1:21" s="129" customFormat="1" ht="22.5" customHeight="1" thickBot="1" x14ac:dyDescent="0.25">
      <c r="A2" s="90" t="s">
        <v>0</v>
      </c>
      <c r="B2" s="512" t="str">
        <f>IF('Invoice Summary'!B4:E4="","",'Invoice Summary'!B4:E4)</f>
        <v/>
      </c>
      <c r="C2" s="512"/>
      <c r="D2" s="513"/>
      <c r="E2" s="128"/>
      <c r="R2" s="130"/>
      <c r="S2" s="132"/>
      <c r="T2" s="130"/>
      <c r="U2" s="131"/>
    </row>
    <row r="3" spans="1:21" s="129" customFormat="1" ht="22.5" customHeight="1" thickBot="1" x14ac:dyDescent="0.25">
      <c r="A3" s="94" t="s">
        <v>25</v>
      </c>
      <c r="B3" s="514" t="str">
        <f>IF('Invoice Summary'!B5:E5="","",'Invoice Summary'!B5:E5)</f>
        <v/>
      </c>
      <c r="C3" s="515"/>
      <c r="D3" s="516"/>
      <c r="E3" s="128"/>
      <c r="F3" s="517" t="s">
        <v>56</v>
      </c>
      <c r="G3" s="518"/>
      <c r="H3" s="518"/>
      <c r="I3" s="518"/>
      <c r="J3" s="518"/>
      <c r="K3" s="519"/>
      <c r="R3" s="130"/>
      <c r="S3" s="132" t="s">
        <v>48</v>
      </c>
      <c r="T3" s="130"/>
      <c r="U3" s="131"/>
    </row>
    <row r="4" spans="1:21" s="129" customFormat="1" ht="22.5" customHeight="1" thickBot="1" x14ac:dyDescent="0.25">
      <c r="F4" s="333" t="s">
        <v>37</v>
      </c>
      <c r="G4" s="550" t="s">
        <v>38</v>
      </c>
      <c r="H4" s="551"/>
      <c r="I4" s="552"/>
      <c r="J4" s="520" t="s">
        <v>239</v>
      </c>
      <c r="K4" s="521"/>
      <c r="R4" s="130"/>
      <c r="S4" s="132" t="s">
        <v>49</v>
      </c>
      <c r="U4" s="131"/>
    </row>
    <row r="5" spans="1:21" s="129" customFormat="1" ht="22.5" customHeight="1" x14ac:dyDescent="0.2">
      <c r="A5" s="91" t="s">
        <v>168</v>
      </c>
      <c r="B5" s="389" t="str">
        <f>IF('Invoice Summary'!B7="","",'Invoice Summary'!B7)</f>
        <v/>
      </c>
      <c r="C5" s="52"/>
      <c r="D5" s="133"/>
      <c r="E5" s="128"/>
      <c r="F5" s="317" t="s">
        <v>39</v>
      </c>
      <c r="G5" s="553" t="s">
        <v>4</v>
      </c>
      <c r="H5" s="553"/>
      <c r="I5" s="553"/>
      <c r="J5" s="522">
        <f>ROUND(+SUMIF('Invoice Charges Detail'!$A$11:$A$550,'Summary of Funding and Subs'!F5,'Invoice Charges Detail'!$M$11:$M$550),2)</f>
        <v>0</v>
      </c>
      <c r="K5" s="523"/>
      <c r="R5" s="130"/>
      <c r="S5" s="132" t="s">
        <v>51</v>
      </c>
      <c r="U5" s="131"/>
    </row>
    <row r="6" spans="1:21" s="129" customFormat="1" ht="22.5" customHeight="1" thickBot="1" x14ac:dyDescent="0.25">
      <c r="A6" s="90" t="s">
        <v>23</v>
      </c>
      <c r="B6" s="390" t="str">
        <f>IF('Invoice Summary'!B8="","",'Invoice Summary'!B8)</f>
        <v/>
      </c>
      <c r="C6" s="52"/>
      <c r="D6" s="133"/>
      <c r="E6" s="128"/>
      <c r="F6" s="148" t="s">
        <v>40</v>
      </c>
      <c r="G6" s="556" t="s">
        <v>5</v>
      </c>
      <c r="H6" s="557"/>
      <c r="I6" s="558"/>
      <c r="J6" s="524">
        <f>(ROUND(+SUMIF('Invoice Charges Detail'!$A$11:$A$550,'Summary of Funding and Subs'!F6,'Invoice Charges Detail'!$M$11:$M$550),2))</f>
        <v>0</v>
      </c>
      <c r="K6" s="525"/>
      <c r="R6" s="130"/>
      <c r="S6" s="132" t="s">
        <v>52</v>
      </c>
      <c r="U6" s="131"/>
    </row>
    <row r="7" spans="1:21" s="129" customFormat="1" ht="22.5" customHeight="1" thickBot="1" x14ac:dyDescent="0.25">
      <c r="A7" s="90" t="s">
        <v>1</v>
      </c>
      <c r="B7" s="390" t="str">
        <f>IF('Invoice Summary'!B9="","",'Invoice Summary'!B9)</f>
        <v/>
      </c>
      <c r="C7" s="134" t="s">
        <v>142</v>
      </c>
      <c r="D7" s="392" t="str">
        <f>IF('Invoice Summary'!D9="","",'Invoice Summary'!D9)</f>
        <v/>
      </c>
      <c r="E7" s="128"/>
      <c r="F7" s="148" t="s">
        <v>41</v>
      </c>
      <c r="G7" s="554" t="s">
        <v>16</v>
      </c>
      <c r="H7" s="554"/>
      <c r="I7" s="554"/>
      <c r="J7" s="524">
        <f>(ROUND(+SUMIF('Invoice Charges Detail'!$A$11:$A$550,'Summary of Funding and Subs'!F7,'Invoice Charges Detail'!$M$11:$M$550),2))</f>
        <v>0</v>
      </c>
      <c r="K7" s="525"/>
      <c r="R7" s="130"/>
      <c r="S7" s="132" t="s">
        <v>50</v>
      </c>
      <c r="U7" s="131"/>
    </row>
    <row r="8" spans="1:21" s="129" customFormat="1" ht="22.5" customHeight="1" thickBot="1" x14ac:dyDescent="0.25">
      <c r="A8" s="89" t="s">
        <v>202</v>
      </c>
      <c r="B8" s="391" t="str">
        <f>IF('Invoice Summary'!B10="","",'Invoice Summary'!B10)</f>
        <v/>
      </c>
      <c r="E8" s="128"/>
      <c r="F8" s="149" t="s">
        <v>42</v>
      </c>
      <c r="G8" s="555" t="s">
        <v>201</v>
      </c>
      <c r="H8" s="555"/>
      <c r="I8" s="555"/>
      <c r="J8" s="536">
        <f>ROUND(+SUMIF('Invoice Charges Detail'!$A$11:$A$550,'Summary of Funding and Subs'!F8,'Invoice Charges Detail'!$M$11:$M$550),2)</f>
        <v>0</v>
      </c>
      <c r="K8" s="537"/>
      <c r="M8" s="130"/>
      <c r="N8" s="130"/>
      <c r="O8" s="130"/>
      <c r="P8" s="130"/>
      <c r="Q8" s="130"/>
      <c r="R8" s="130"/>
      <c r="S8" s="135" t="s">
        <v>53</v>
      </c>
      <c r="U8" s="131"/>
    </row>
    <row r="9" spans="1:21" s="28" customFormat="1" ht="22.5" customHeight="1" thickBot="1" x14ac:dyDescent="0.25">
      <c r="D9" s="29"/>
      <c r="E9" s="30"/>
      <c r="G9" s="139" t="s">
        <v>35</v>
      </c>
      <c r="J9" s="538">
        <f>SUM(J5:J8)</f>
        <v>0</v>
      </c>
      <c r="K9" s="539"/>
      <c r="M9" s="31"/>
      <c r="N9" s="31"/>
      <c r="O9" s="31"/>
      <c r="P9" s="31"/>
      <c r="Q9" s="31"/>
      <c r="R9" s="31"/>
      <c r="S9" s="32" t="s">
        <v>112</v>
      </c>
      <c r="U9" s="29"/>
    </row>
    <row r="10" spans="1:21" s="28" customFormat="1" ht="17.25" customHeight="1" thickBot="1" x14ac:dyDescent="0.25">
      <c r="A10" s="27"/>
      <c r="D10" s="29"/>
      <c r="E10" s="30"/>
      <c r="M10" s="31"/>
      <c r="N10" s="31"/>
      <c r="O10" s="31"/>
      <c r="P10" s="31"/>
      <c r="Q10" s="31"/>
      <c r="R10" s="31"/>
      <c r="S10" s="32" t="s">
        <v>115</v>
      </c>
      <c r="U10" s="29"/>
    </row>
    <row r="11" spans="1:21" ht="18.75" customHeight="1" x14ac:dyDescent="0.2">
      <c r="A11" s="507" t="s">
        <v>55</v>
      </c>
      <c r="B11" s="508"/>
      <c r="C11" s="508"/>
      <c r="D11" s="508"/>
      <c r="E11" s="508"/>
      <c r="F11" s="509"/>
      <c r="G11" s="33"/>
      <c r="H11" s="545" t="s">
        <v>219</v>
      </c>
      <c r="I11" s="546"/>
      <c r="J11" s="546"/>
      <c r="K11" s="546"/>
      <c r="L11" s="547"/>
      <c r="R11" s="31"/>
      <c r="S11" s="37" t="s">
        <v>113</v>
      </c>
      <c r="T11" s="33"/>
    </row>
    <row r="12" spans="1:21" s="31" customFormat="1" ht="46.5" customHeight="1" x14ac:dyDescent="0.2">
      <c r="A12" s="88" t="s">
        <v>276</v>
      </c>
      <c r="B12" s="87" t="s">
        <v>68</v>
      </c>
      <c r="C12" s="87" t="s">
        <v>65</v>
      </c>
      <c r="D12" s="87" t="s">
        <v>66</v>
      </c>
      <c r="E12" s="87" t="s">
        <v>67</v>
      </c>
      <c r="F12" s="36" t="s">
        <v>69</v>
      </c>
      <c r="H12" s="505" t="s">
        <v>217</v>
      </c>
      <c r="I12" s="506"/>
      <c r="J12" s="240" t="s">
        <v>220</v>
      </c>
      <c r="K12" s="240" t="s">
        <v>216</v>
      </c>
      <c r="L12" s="242" t="s">
        <v>218</v>
      </c>
      <c r="S12" s="32" t="s">
        <v>114</v>
      </c>
    </row>
    <row r="13" spans="1:21" s="28" customFormat="1" ht="18.75" customHeight="1" x14ac:dyDescent="0.2">
      <c r="A13" s="361" t="str">
        <f>+IF('Funding Sources and Amendments'!A14&gt;0,+'Funding Sources and Amendments'!A14,"")</f>
        <v/>
      </c>
      <c r="B13" s="362" t="str">
        <f>+IF('Funding Sources and Amendments'!M14="","",SUM('Funding Sources and Amendments'!B14:H14))</f>
        <v/>
      </c>
      <c r="C13" s="373" t="str">
        <f>IF(A13="","",INDEX('Multiple CIP Codes Summary'!$B$41:$P$41,1,MATCH('Summary of Funding and Subs'!A13,'Multiple CIP Codes Summary'!$B$12:$P$12,0)))</f>
        <v/>
      </c>
      <c r="D13" s="86"/>
      <c r="E13" s="254" t="str">
        <f>IF(AND(B13="",C13="",D13=""),"",IF(C13="",D13,C13+D13))</f>
        <v/>
      </c>
      <c r="F13" s="137" t="str">
        <f>+IF(E13="",B13,B13-E13)</f>
        <v/>
      </c>
      <c r="H13" s="501" t="str">
        <f>IF(C13="","",C13*'Invoice Summary'!$F$12)</f>
        <v/>
      </c>
      <c r="I13" s="502"/>
      <c r="J13" s="254" t="str">
        <f>IF(C13="","",C13-H13)</f>
        <v/>
      </c>
      <c r="K13" s="253"/>
      <c r="L13" s="254" t="str">
        <f t="shared" ref="L13:L27" si="0">IF(AND(H13="",K13=""),"",IF(H13="",K13,+K13+H13))</f>
        <v/>
      </c>
      <c r="S13" s="135" t="s">
        <v>47</v>
      </c>
    </row>
    <row r="14" spans="1:21" s="28" customFormat="1" ht="18.75" customHeight="1" x14ac:dyDescent="0.2">
      <c r="A14" s="361" t="str">
        <f>+IF('Funding Sources and Amendments'!A15&gt;0,+'Funding Sources and Amendments'!A15,"")</f>
        <v/>
      </c>
      <c r="B14" s="362" t="str">
        <f>+IF('Funding Sources and Amendments'!M15="","",SUM('Funding Sources and Amendments'!B15:H15))</f>
        <v/>
      </c>
      <c r="C14" s="360" t="str">
        <f>IF(A14="","",INDEX('Multiple CIP Codes Summary'!$B$41:$P$41,1,MATCH('Summary of Funding and Subs'!A14,'Multiple CIP Codes Summary'!$B$12:$P$12,0)))</f>
        <v/>
      </c>
      <c r="D14" s="86"/>
      <c r="E14" s="362" t="str">
        <f t="shared" ref="E14:E27" si="1">IF(AND(B14="",C14="",D14=""),"",IF(C14="",D14,C14+D14))</f>
        <v/>
      </c>
      <c r="F14" s="137" t="str">
        <f>+IF(E14="",B14,B14-E14)</f>
        <v/>
      </c>
      <c r="H14" s="501" t="str">
        <f>IF(C14="","",C14*'Invoice Summary'!$F$12)</f>
        <v/>
      </c>
      <c r="I14" s="502"/>
      <c r="J14" s="254" t="str">
        <f>IF(C14="","",C14-H14)</f>
        <v/>
      </c>
      <c r="K14" s="253"/>
      <c r="L14" s="254" t="str">
        <f t="shared" si="0"/>
        <v/>
      </c>
      <c r="S14" s="32" t="s">
        <v>116</v>
      </c>
    </row>
    <row r="15" spans="1:21" s="28" customFormat="1" ht="18.75" customHeight="1" x14ac:dyDescent="0.2">
      <c r="A15" s="361" t="str">
        <f>+IF('Funding Sources and Amendments'!A16&gt;0,+'Funding Sources and Amendments'!A16,"")</f>
        <v/>
      </c>
      <c r="B15" s="362" t="str">
        <f>+IF('Funding Sources and Amendments'!M16="","",SUM('Funding Sources and Amendments'!B16:H16))</f>
        <v/>
      </c>
      <c r="C15" s="360" t="str">
        <f>IF(A15="","",INDEX('Multiple CIP Codes Summary'!$B$41:$P$41,1,MATCH('Summary of Funding and Subs'!A15,'Multiple CIP Codes Summary'!$B$12:$P$12,0)))</f>
        <v/>
      </c>
      <c r="D15" s="86"/>
      <c r="E15" s="362" t="str">
        <f t="shared" si="1"/>
        <v/>
      </c>
      <c r="F15" s="137" t="str">
        <f>+IF(E15="",B15,B15-E15)</f>
        <v/>
      </c>
      <c r="H15" s="501" t="str">
        <f>IF(C15="","",C15*'Invoice Summary'!$F$12)</f>
        <v/>
      </c>
      <c r="I15" s="502"/>
      <c r="J15" s="254" t="str">
        <f>IF(C15="","",C15-H15)</f>
        <v/>
      </c>
      <c r="K15" s="253"/>
      <c r="L15" s="254" t="str">
        <f t="shared" si="0"/>
        <v/>
      </c>
      <c r="S15" s="32" t="s">
        <v>117</v>
      </c>
    </row>
    <row r="16" spans="1:21" s="28" customFormat="1" ht="18.75" customHeight="1" x14ac:dyDescent="0.2">
      <c r="A16" s="361" t="str">
        <f>+IF('Funding Sources and Amendments'!A17&gt;0,+'Funding Sources and Amendments'!A17,"")</f>
        <v/>
      </c>
      <c r="B16" s="362" t="str">
        <f>+IF('Funding Sources and Amendments'!M17="","",SUM('Funding Sources and Amendments'!B17:H17))</f>
        <v/>
      </c>
      <c r="C16" s="360" t="str">
        <f>IF(A16="","",INDEX('Multiple CIP Codes Summary'!$B$41:$P$41,1,MATCH('Summary of Funding and Subs'!A16,'Multiple CIP Codes Summary'!$B$12:$P$12,0)))</f>
        <v/>
      </c>
      <c r="D16" s="86"/>
      <c r="E16" s="362" t="str">
        <f t="shared" si="1"/>
        <v/>
      </c>
      <c r="F16" s="137" t="str">
        <f>+IF(E16="",B16,B16-E16)</f>
        <v/>
      </c>
      <c r="H16" s="501" t="str">
        <f>IF(C16="","",C16*'Invoice Summary'!$F$12)</f>
        <v/>
      </c>
      <c r="I16" s="502"/>
      <c r="J16" s="254" t="str">
        <f>IF(C16="","",C16-H16)</f>
        <v/>
      </c>
      <c r="K16" s="253"/>
      <c r="L16" s="254" t="str">
        <f t="shared" si="0"/>
        <v/>
      </c>
      <c r="S16" s="32" t="s">
        <v>159</v>
      </c>
    </row>
    <row r="17" spans="1:21" s="28" customFormat="1" ht="18.75" customHeight="1" x14ac:dyDescent="0.2">
      <c r="A17" s="361" t="str">
        <f>+IF('Funding Sources and Amendments'!A18&gt;0,+'Funding Sources and Amendments'!A18,"")</f>
        <v/>
      </c>
      <c r="B17" s="362" t="str">
        <f>+IF('Funding Sources and Amendments'!M18="","",SUM('Funding Sources and Amendments'!B18:H18))</f>
        <v/>
      </c>
      <c r="C17" s="360" t="str">
        <f>IF(A17="","",INDEX('Multiple CIP Codes Summary'!$B$41:$P$41,1,MATCH('Summary of Funding and Subs'!A17,'Multiple CIP Codes Summary'!$B$12:$P$12,0)))</f>
        <v/>
      </c>
      <c r="D17" s="86"/>
      <c r="E17" s="362" t="str">
        <f t="shared" si="1"/>
        <v/>
      </c>
      <c r="F17" s="137" t="str">
        <f t="shared" ref="F17:F27" si="2">+IF(E17="",B17,B17-E17)</f>
        <v/>
      </c>
      <c r="H17" s="501" t="str">
        <f>IF(C17="","",C17*'Invoice Summary'!$F$12)</f>
        <v/>
      </c>
      <c r="I17" s="502"/>
      <c r="J17" s="254" t="str">
        <f t="shared" ref="J17:J27" si="3">IF(C17="","",C17-H17)</f>
        <v/>
      </c>
      <c r="K17" s="253"/>
      <c r="L17" s="254" t="str">
        <f t="shared" si="0"/>
        <v/>
      </c>
      <c r="S17" s="32" t="s">
        <v>221</v>
      </c>
    </row>
    <row r="18" spans="1:21" s="28" customFormat="1" ht="18.75" customHeight="1" x14ac:dyDescent="0.2">
      <c r="A18" s="361" t="str">
        <f>+IF('Funding Sources and Amendments'!A19&gt;0,+'Funding Sources and Amendments'!A19,"")</f>
        <v/>
      </c>
      <c r="B18" s="362" t="str">
        <f>+IF('Funding Sources and Amendments'!M19="","",SUM('Funding Sources and Amendments'!B19:H19))</f>
        <v/>
      </c>
      <c r="C18" s="360" t="str">
        <f>IF(A18="","",INDEX('Multiple CIP Codes Summary'!$B$41:$P$41,1,MATCH('Summary of Funding and Subs'!A18,'Multiple CIP Codes Summary'!$B$12:$P$12,0)))</f>
        <v/>
      </c>
      <c r="D18" s="86"/>
      <c r="E18" s="362" t="str">
        <f t="shared" si="1"/>
        <v/>
      </c>
      <c r="F18" s="137" t="str">
        <f t="shared" si="2"/>
        <v/>
      </c>
      <c r="H18" s="501" t="str">
        <f>IF(C18="","",C18*'Invoice Summary'!$F$12)</f>
        <v/>
      </c>
      <c r="I18" s="502"/>
      <c r="J18" s="254" t="str">
        <f t="shared" si="3"/>
        <v/>
      </c>
      <c r="K18" s="253"/>
      <c r="L18" s="254" t="str">
        <f t="shared" si="0"/>
        <v/>
      </c>
      <c r="S18" s="32" t="s">
        <v>303</v>
      </c>
    </row>
    <row r="19" spans="1:21" s="28" customFormat="1" ht="18.75" customHeight="1" x14ac:dyDescent="0.2">
      <c r="A19" s="361" t="str">
        <f>+IF('Funding Sources and Amendments'!A20&gt;0,+'Funding Sources and Amendments'!A20,"")</f>
        <v/>
      </c>
      <c r="B19" s="362" t="str">
        <f>+IF('Funding Sources and Amendments'!M20="","",SUM('Funding Sources and Amendments'!B20:H20))</f>
        <v/>
      </c>
      <c r="C19" s="360" t="str">
        <f>IF(A19="","",INDEX('Multiple CIP Codes Summary'!$B$41:$P$41,1,MATCH('Summary of Funding and Subs'!A19,'Multiple CIP Codes Summary'!$B$12:$P$12,0)))</f>
        <v/>
      </c>
      <c r="D19" s="86"/>
      <c r="E19" s="362" t="str">
        <f t="shared" si="1"/>
        <v/>
      </c>
      <c r="F19" s="137" t="str">
        <f t="shared" si="2"/>
        <v/>
      </c>
      <c r="H19" s="501" t="str">
        <f>IF(C19="","",C19*'Invoice Summary'!$F$12)</f>
        <v/>
      </c>
      <c r="I19" s="502"/>
      <c r="J19" s="254" t="str">
        <f t="shared" si="3"/>
        <v/>
      </c>
      <c r="K19" s="253"/>
      <c r="L19" s="254" t="str">
        <f t="shared" si="0"/>
        <v/>
      </c>
      <c r="S19" s="32" t="s">
        <v>304</v>
      </c>
    </row>
    <row r="20" spans="1:21" s="28" customFormat="1" ht="18.75" customHeight="1" thickBot="1" x14ac:dyDescent="0.25">
      <c r="A20" s="361" t="str">
        <f>+IF('Funding Sources and Amendments'!A21&gt;0,+'Funding Sources and Amendments'!A21,"")</f>
        <v/>
      </c>
      <c r="B20" s="362" t="str">
        <f>+IF('Funding Sources and Amendments'!M21="","",SUM('Funding Sources and Amendments'!B21:H21))</f>
        <v/>
      </c>
      <c r="C20" s="360" t="str">
        <f>IF(A20="","",INDEX('Multiple CIP Codes Summary'!$B$41:$P$41,1,MATCH('Summary of Funding and Subs'!A20,'Multiple CIP Codes Summary'!$B$12:$P$12,0)))</f>
        <v/>
      </c>
      <c r="D20" s="86"/>
      <c r="E20" s="362" t="str">
        <f t="shared" si="1"/>
        <v/>
      </c>
      <c r="F20" s="137" t="str">
        <f t="shared" si="2"/>
        <v/>
      </c>
      <c r="H20" s="501" t="str">
        <f>IF(C20="","",C20*'Invoice Summary'!$F$12)</f>
        <v/>
      </c>
      <c r="I20" s="502"/>
      <c r="J20" s="254" t="str">
        <f t="shared" si="3"/>
        <v/>
      </c>
      <c r="K20" s="253"/>
      <c r="L20" s="254" t="str">
        <f t="shared" si="0"/>
        <v/>
      </c>
      <c r="S20" s="138"/>
    </row>
    <row r="21" spans="1:21" s="28" customFormat="1" ht="18.75" customHeight="1" x14ac:dyDescent="0.2">
      <c r="A21" s="361" t="str">
        <f>+IF('Funding Sources and Amendments'!A22&gt;0,+'Funding Sources and Amendments'!A22,"")</f>
        <v/>
      </c>
      <c r="B21" s="362" t="str">
        <f>+IF('Funding Sources and Amendments'!M22="","",SUM('Funding Sources and Amendments'!B22:H22))</f>
        <v/>
      </c>
      <c r="C21" s="360" t="str">
        <f>IF(A21="","",INDEX('Multiple CIP Codes Summary'!$B$41:$P$41,1,MATCH('Summary of Funding and Subs'!A21,'Multiple CIP Codes Summary'!$B$12:$P$12,0)))</f>
        <v/>
      </c>
      <c r="D21" s="86"/>
      <c r="E21" s="362" t="str">
        <f t="shared" si="1"/>
        <v/>
      </c>
      <c r="F21" s="137" t="str">
        <f t="shared" si="2"/>
        <v/>
      </c>
      <c r="H21" s="501" t="str">
        <f>IF(C21="","",C21*'Invoice Summary'!$F$12)</f>
        <v/>
      </c>
      <c r="I21" s="502"/>
      <c r="J21" s="254" t="str">
        <f t="shared" si="3"/>
        <v/>
      </c>
      <c r="K21" s="253"/>
      <c r="L21" s="254" t="str">
        <f t="shared" si="0"/>
        <v/>
      </c>
    </row>
    <row r="22" spans="1:21" s="28" customFormat="1" ht="18.75" customHeight="1" thickBot="1" x14ac:dyDescent="0.25">
      <c r="A22" s="361" t="str">
        <f>+IF('Funding Sources and Amendments'!A23&gt;0,+'Funding Sources and Amendments'!A23,"")</f>
        <v/>
      </c>
      <c r="B22" s="362" t="str">
        <f>+IF('Funding Sources and Amendments'!M23="","",SUM('Funding Sources and Amendments'!B23:H23))</f>
        <v/>
      </c>
      <c r="C22" s="360" t="str">
        <f>IF(A22="","",INDEX('Multiple CIP Codes Summary'!$B$41:$P$41,1,MATCH('Summary of Funding and Subs'!A22,'Multiple CIP Codes Summary'!$B$12:$P$12,0)))</f>
        <v/>
      </c>
      <c r="D22" s="86"/>
      <c r="E22" s="362" t="str">
        <f t="shared" si="1"/>
        <v/>
      </c>
      <c r="F22" s="137" t="str">
        <f t="shared" si="2"/>
        <v/>
      </c>
      <c r="H22" s="501" t="str">
        <f>IF(C22="","",C22*'Invoice Summary'!$F$12)</f>
        <v/>
      </c>
      <c r="I22" s="502"/>
      <c r="J22" s="254" t="str">
        <f t="shared" si="3"/>
        <v/>
      </c>
      <c r="K22" s="253"/>
      <c r="L22" s="254" t="str">
        <f t="shared" si="0"/>
        <v/>
      </c>
    </row>
    <row r="23" spans="1:21" s="28" customFormat="1" ht="18.75" customHeight="1" x14ac:dyDescent="0.2">
      <c r="A23" s="361" t="str">
        <f>+IF('Funding Sources and Amendments'!A24&gt;0,+'Funding Sources and Amendments'!A24,"")</f>
        <v/>
      </c>
      <c r="B23" s="362" t="str">
        <f>+IF('Funding Sources and Amendments'!M24="","",SUM('Funding Sources and Amendments'!B24:H24))</f>
        <v/>
      </c>
      <c r="C23" s="360" t="str">
        <f>IF(A23="","",INDEX('Multiple CIP Codes Summary'!$B$41:$P$41,1,MATCH('Summary of Funding and Subs'!A23,'Multiple CIP Codes Summary'!$B$12:$P$12,0)))</f>
        <v/>
      </c>
      <c r="D23" s="86"/>
      <c r="E23" s="362" t="str">
        <f t="shared" si="1"/>
        <v/>
      </c>
      <c r="F23" s="137" t="str">
        <f t="shared" si="2"/>
        <v/>
      </c>
      <c r="H23" s="501" t="str">
        <f>IF(C23="","",C23*'Invoice Summary'!$F$12)</f>
        <v/>
      </c>
      <c r="I23" s="502"/>
      <c r="J23" s="254" t="str">
        <f t="shared" si="3"/>
        <v/>
      </c>
      <c r="K23" s="253"/>
      <c r="L23" s="254" t="str">
        <f t="shared" si="0"/>
        <v/>
      </c>
      <c r="S23" s="334" t="s">
        <v>262</v>
      </c>
    </row>
    <row r="24" spans="1:21" s="28" customFormat="1" ht="18.75" customHeight="1" x14ac:dyDescent="0.2">
      <c r="A24" s="361" t="str">
        <f>+IF('Funding Sources and Amendments'!A25&gt;0,+'Funding Sources and Amendments'!A25,"")</f>
        <v/>
      </c>
      <c r="B24" s="362" t="str">
        <f>+IF('Funding Sources and Amendments'!M25="","",SUM('Funding Sources and Amendments'!B25:H25))</f>
        <v/>
      </c>
      <c r="C24" s="360" t="str">
        <f>IF(A24="","",INDEX('Multiple CIP Codes Summary'!$B$41:$P$41,1,MATCH('Summary of Funding and Subs'!A24,'Multiple CIP Codes Summary'!$B$12:$P$12,0)))</f>
        <v/>
      </c>
      <c r="D24" s="86"/>
      <c r="E24" s="362" t="str">
        <f t="shared" si="1"/>
        <v/>
      </c>
      <c r="F24" s="137" t="str">
        <f t="shared" si="2"/>
        <v/>
      </c>
      <c r="H24" s="501" t="str">
        <f>IF(C24="","",C24*'Invoice Summary'!$F$12)</f>
        <v/>
      </c>
      <c r="I24" s="502"/>
      <c r="J24" s="254" t="str">
        <f t="shared" si="3"/>
        <v/>
      </c>
      <c r="K24" s="253"/>
      <c r="L24" s="254" t="str">
        <f t="shared" si="0"/>
        <v/>
      </c>
      <c r="S24" s="336" t="s">
        <v>260</v>
      </c>
    </row>
    <row r="25" spans="1:21" s="28" customFormat="1" ht="18.75" customHeight="1" thickBot="1" x14ac:dyDescent="0.25">
      <c r="A25" s="361" t="str">
        <f>+IF('Funding Sources and Amendments'!A26&gt;0,+'Funding Sources and Amendments'!A26,"")</f>
        <v/>
      </c>
      <c r="B25" s="362" t="str">
        <f>+IF('Funding Sources and Amendments'!M26="","",SUM('Funding Sources and Amendments'!B26:H26))</f>
        <v/>
      </c>
      <c r="C25" s="360" t="str">
        <f>IF(A25="","",INDEX('Multiple CIP Codes Summary'!$B$41:$P$41,1,MATCH('Summary of Funding and Subs'!A25,'Multiple CIP Codes Summary'!$B$12:$P$12,0)))</f>
        <v/>
      </c>
      <c r="D25" s="86"/>
      <c r="E25" s="362" t="str">
        <f t="shared" si="1"/>
        <v/>
      </c>
      <c r="F25" s="137" t="str">
        <f t="shared" si="2"/>
        <v/>
      </c>
      <c r="H25" s="501" t="str">
        <f>IF(C25="","",C25*'Invoice Summary'!$F$12)</f>
        <v/>
      </c>
      <c r="I25" s="502"/>
      <c r="J25" s="254" t="str">
        <f t="shared" si="3"/>
        <v/>
      </c>
      <c r="K25" s="253"/>
      <c r="L25" s="254" t="str">
        <f t="shared" si="0"/>
        <v/>
      </c>
      <c r="S25" s="335" t="s">
        <v>261</v>
      </c>
    </row>
    <row r="26" spans="1:21" s="28" customFormat="1" ht="18.75" customHeight="1" x14ac:dyDescent="0.2">
      <c r="A26" s="361" t="str">
        <f>+IF('Funding Sources and Amendments'!A27&gt;0,+'Funding Sources and Amendments'!A27,"")</f>
        <v/>
      </c>
      <c r="B26" s="362" t="str">
        <f>+IF('Funding Sources and Amendments'!M27="","",SUM('Funding Sources and Amendments'!B27:H27))</f>
        <v/>
      </c>
      <c r="C26" s="360" t="str">
        <f>IF(A26="","",INDEX('Multiple CIP Codes Summary'!$B$41:$P$41,1,MATCH('Summary of Funding and Subs'!A26,'Multiple CIP Codes Summary'!$B$12:$P$12,0)))</f>
        <v/>
      </c>
      <c r="D26" s="86"/>
      <c r="E26" s="362" t="str">
        <f t="shared" si="1"/>
        <v/>
      </c>
      <c r="F26" s="137" t="str">
        <f t="shared" si="2"/>
        <v/>
      </c>
      <c r="H26" s="501" t="str">
        <f>IF(C26="","",C26*'Invoice Summary'!$F$12)</f>
        <v/>
      </c>
      <c r="I26" s="502"/>
      <c r="J26" s="254" t="str">
        <f t="shared" si="3"/>
        <v/>
      </c>
      <c r="K26" s="253"/>
      <c r="L26" s="254" t="str">
        <f t="shared" si="0"/>
        <v/>
      </c>
    </row>
    <row r="27" spans="1:21" s="28" customFormat="1" ht="18.75" customHeight="1" thickBot="1" x14ac:dyDescent="0.25">
      <c r="A27" s="361" t="str">
        <f>+IF('Funding Sources and Amendments'!A28&gt;0,+'Funding Sources and Amendments'!A28,"")</f>
        <v/>
      </c>
      <c r="B27" s="362" t="str">
        <f>+IF('Funding Sources and Amendments'!M28="","",SUM('Funding Sources and Amendments'!B28:H28))</f>
        <v/>
      </c>
      <c r="C27" s="360" t="str">
        <f>IF(A27="","",INDEX('Multiple CIP Codes Summary'!$B$41:$P$41,1,MATCH('Summary of Funding and Subs'!A27,'Multiple CIP Codes Summary'!$B$12:$P$12,0)))</f>
        <v/>
      </c>
      <c r="D27" s="86"/>
      <c r="E27" s="362" t="str">
        <f t="shared" si="1"/>
        <v/>
      </c>
      <c r="F27" s="137" t="str">
        <f t="shared" si="2"/>
        <v/>
      </c>
      <c r="H27" s="501" t="str">
        <f>IF(C27="","",C27*'Invoice Summary'!$F$12)</f>
        <v/>
      </c>
      <c r="I27" s="502"/>
      <c r="J27" s="254" t="str">
        <f t="shared" si="3"/>
        <v/>
      </c>
      <c r="K27" s="241"/>
      <c r="L27" s="254" t="str">
        <f t="shared" si="0"/>
        <v/>
      </c>
    </row>
    <row r="28" spans="1:21" s="28" customFormat="1" ht="18.75" customHeight="1" thickBot="1" x14ac:dyDescent="0.25">
      <c r="A28" s="139" t="s">
        <v>35</v>
      </c>
      <c r="B28" s="140">
        <f>SUM(B13:B27)</f>
        <v>0</v>
      </c>
      <c r="C28" s="141">
        <f>SUM(C13:C27)</f>
        <v>0</v>
      </c>
      <c r="D28" s="141">
        <f>SUM(D13:D27)</f>
        <v>0</v>
      </c>
      <c r="E28" s="141">
        <f>SUM(E13:E27)</f>
        <v>0</v>
      </c>
      <c r="F28" s="142">
        <f>SUM(F13:F27)</f>
        <v>0</v>
      </c>
      <c r="H28" s="503">
        <f>SUM(H13:I27)</f>
        <v>0</v>
      </c>
      <c r="I28" s="504"/>
      <c r="J28" s="255">
        <f>SUM(J13:J27)</f>
        <v>0</v>
      </c>
      <c r="K28" s="255">
        <f>SUM(K13:K27)</f>
        <v>0</v>
      </c>
      <c r="L28" s="256">
        <f>SUM(L13:L27)</f>
        <v>0</v>
      </c>
    </row>
    <row r="29" spans="1:21" s="28" customFormat="1" ht="18.75" customHeight="1" thickBot="1" x14ac:dyDescent="0.25">
      <c r="A29" s="33"/>
      <c r="B29" s="33"/>
      <c r="C29" s="145"/>
      <c r="D29" s="146"/>
      <c r="E29" s="38"/>
      <c r="F29" s="147"/>
      <c r="G29" s="192"/>
      <c r="H29" s="192"/>
      <c r="I29" s="192"/>
      <c r="J29" s="192"/>
      <c r="K29" s="192"/>
      <c r="L29" s="192"/>
      <c r="M29" s="192"/>
    </row>
    <row r="30" spans="1:21" ht="18.75" customHeight="1" thickBot="1" x14ac:dyDescent="0.25">
      <c r="A30" s="542" t="s">
        <v>278</v>
      </c>
      <c r="B30" s="543"/>
      <c r="C30" s="543"/>
      <c r="D30" s="544"/>
      <c r="F30" s="517" t="s">
        <v>287</v>
      </c>
      <c r="G30" s="518"/>
      <c r="H30" s="518"/>
      <c r="I30" s="518"/>
      <c r="J30" s="518"/>
      <c r="K30" s="518"/>
      <c r="L30" s="518"/>
      <c r="M30" s="519"/>
      <c r="N30" s="28"/>
      <c r="O30" s="28"/>
      <c r="P30" s="28"/>
      <c r="Q30" s="28"/>
      <c r="R30" s="33"/>
      <c r="S30" s="28"/>
    </row>
    <row r="31" spans="1:21" s="192" customFormat="1" ht="36.75" customHeight="1" thickBot="1" x14ac:dyDescent="0.25">
      <c r="A31" s="315" t="s">
        <v>279</v>
      </c>
      <c r="B31" s="540" t="s">
        <v>280</v>
      </c>
      <c r="C31" s="541"/>
      <c r="D31" s="316" t="s">
        <v>9</v>
      </c>
      <c r="E31" s="38"/>
      <c r="F31" s="532" t="s">
        <v>36</v>
      </c>
      <c r="G31" s="533"/>
      <c r="H31" s="534"/>
      <c r="I31" s="308" t="s">
        <v>207</v>
      </c>
      <c r="J31" s="309" t="s">
        <v>66</v>
      </c>
      <c r="K31" s="309" t="s">
        <v>65</v>
      </c>
      <c r="L31" s="310" t="s">
        <v>208</v>
      </c>
      <c r="M31" s="311" t="s">
        <v>209</v>
      </c>
      <c r="N31" s="28"/>
      <c r="O31" s="28"/>
      <c r="P31" s="28"/>
      <c r="Q31" s="28"/>
      <c r="S31" s="150"/>
      <c r="T31" s="34"/>
      <c r="U31" s="35"/>
    </row>
    <row r="32" spans="1:21" s="192" customFormat="1" ht="1.5" customHeight="1" thickBot="1" x14ac:dyDescent="0.25">
      <c r="A32" s="349" t="s">
        <v>277</v>
      </c>
      <c r="B32" s="350"/>
      <c r="C32" s="351"/>
      <c r="D32" s="352"/>
      <c r="E32" s="38"/>
      <c r="F32" s="353"/>
      <c r="G32" s="354"/>
      <c r="H32" s="355"/>
      <c r="I32" s="356"/>
      <c r="J32" s="357"/>
      <c r="K32" s="357"/>
      <c r="L32" s="358"/>
      <c r="M32" s="359"/>
      <c r="N32" s="28"/>
      <c r="O32" s="28"/>
      <c r="P32" s="28"/>
      <c r="Q32" s="28"/>
      <c r="S32" s="150"/>
      <c r="T32" s="34"/>
      <c r="U32" s="35"/>
    </row>
    <row r="33" spans="1:18" ht="16.5" customHeight="1" x14ac:dyDescent="0.2">
      <c r="A33" s="312"/>
      <c r="B33" s="548"/>
      <c r="C33" s="548"/>
      <c r="D33" s="307">
        <f>+SUMIF('Invoice Charges Detail'!$C$11:$C$550,'Summary of Funding and Subs'!A33,'Invoice Charges Detail'!$M$11:$M$550)</f>
        <v>0</v>
      </c>
      <c r="F33" s="526" t="str">
        <f>+IF('Classifications and Fees'!M16="","",'Classifications and Fees'!M16)</f>
        <v/>
      </c>
      <c r="G33" s="527"/>
      <c r="H33" s="528"/>
      <c r="I33" s="219" t="str">
        <f>IF('Classifications and Fees'!N16="","",'Classifications and Fees'!N16)</f>
        <v/>
      </c>
      <c r="J33" s="220"/>
      <c r="K33" s="221" t="str">
        <f>IF(F33="","",'Summary - Classification &amp; Name'!K12)</f>
        <v/>
      </c>
      <c r="L33" s="221" t="str">
        <f>IF(AND(K33="",J33=""),"",IF(J33="",K33,J33+K33))</f>
        <v/>
      </c>
      <c r="M33" s="222" t="str">
        <f>IF(F33="","",I33-L33)</f>
        <v/>
      </c>
      <c r="N33" s="28"/>
      <c r="O33" s="28"/>
      <c r="P33" s="28"/>
      <c r="Q33" s="28"/>
      <c r="R33" s="33"/>
    </row>
    <row r="34" spans="1:18" ht="16.5" customHeight="1" x14ac:dyDescent="0.2">
      <c r="A34" s="313"/>
      <c r="B34" s="535"/>
      <c r="C34" s="535"/>
      <c r="D34" s="227">
        <f>+SUMIF('Invoice Charges Detail'!$C$11:$C$550,'Summary of Funding and Subs'!A34,'Invoice Charges Detail'!$M$11:$M$550)</f>
        <v>0</v>
      </c>
      <c r="F34" s="526" t="str">
        <f>+IF('Classifications and Fees'!M17="","",'Classifications and Fees'!M17)</f>
        <v/>
      </c>
      <c r="G34" s="527"/>
      <c r="H34" s="528"/>
      <c r="I34" s="219" t="str">
        <f>IF('Classifications and Fees'!N17="","",'Classifications and Fees'!N17)</f>
        <v/>
      </c>
      <c r="J34" s="220"/>
      <c r="K34" s="221" t="str">
        <f>IF(F34="","",'Summary - Classification &amp; Name'!K13)</f>
        <v/>
      </c>
      <c r="L34" s="221" t="str">
        <f t="shared" ref="L34:L45" si="4">IF(AND(K34="",J34=""),"",IF(J34="",K34,J34+K34))</f>
        <v/>
      </c>
      <c r="M34" s="222" t="str">
        <f>IF(F34="","",I34-L34)</f>
        <v/>
      </c>
      <c r="N34" s="28"/>
      <c r="O34" s="28"/>
      <c r="P34" s="28"/>
      <c r="Q34" s="28"/>
      <c r="R34" s="33"/>
    </row>
    <row r="35" spans="1:18" ht="16.5" customHeight="1" x14ac:dyDescent="0.2">
      <c r="A35" s="313"/>
      <c r="B35" s="535"/>
      <c r="C35" s="535"/>
      <c r="D35" s="227">
        <f>+SUMIF('Invoice Charges Detail'!$C$11:$C$550,'Summary of Funding and Subs'!A35,'Invoice Charges Detail'!$M$11:$M$550)</f>
        <v>0</v>
      </c>
      <c r="F35" s="526" t="str">
        <f>+IF('Classifications and Fees'!M18="","",'Classifications and Fees'!M18)</f>
        <v/>
      </c>
      <c r="G35" s="527"/>
      <c r="H35" s="528"/>
      <c r="I35" s="219" t="str">
        <f>IF('Classifications and Fees'!N18="","",'Classifications and Fees'!N18)</f>
        <v/>
      </c>
      <c r="J35" s="220"/>
      <c r="K35" s="221" t="str">
        <f>IF(F35="","",'Summary - Classification &amp; Name'!K14)</f>
        <v/>
      </c>
      <c r="L35" s="221" t="str">
        <f t="shared" si="4"/>
        <v/>
      </c>
      <c r="M35" s="222" t="str">
        <f>IF(F35="","",I35-L35)</f>
        <v/>
      </c>
      <c r="N35" s="28"/>
      <c r="O35" s="28"/>
      <c r="P35" s="28"/>
      <c r="Q35" s="28"/>
      <c r="R35" s="33"/>
    </row>
    <row r="36" spans="1:18" ht="16.5" customHeight="1" x14ac:dyDescent="0.2">
      <c r="A36" s="313"/>
      <c r="B36" s="535"/>
      <c r="C36" s="535"/>
      <c r="D36" s="227">
        <f>+SUMIF('Invoice Charges Detail'!$C$11:$C$550,'Summary of Funding and Subs'!A36,'Invoice Charges Detail'!$M$11:$M$550)</f>
        <v>0</v>
      </c>
      <c r="F36" s="526" t="str">
        <f>+IF('Classifications and Fees'!M19="","",'Classifications and Fees'!M19)</f>
        <v/>
      </c>
      <c r="G36" s="527"/>
      <c r="H36" s="528"/>
      <c r="I36" s="219" t="str">
        <f>IF('Classifications and Fees'!N19="","",'Classifications and Fees'!N19)</f>
        <v/>
      </c>
      <c r="J36" s="220"/>
      <c r="K36" s="221" t="str">
        <f>IF(F36="","",'Summary - Classification &amp; Name'!K15)</f>
        <v/>
      </c>
      <c r="L36" s="221" t="str">
        <f t="shared" si="4"/>
        <v/>
      </c>
      <c r="M36" s="222" t="str">
        <f t="shared" ref="M36:M45" si="5">IF(F36="","",I36-L36)</f>
        <v/>
      </c>
      <c r="N36" s="28"/>
      <c r="O36" s="28"/>
      <c r="P36" s="28"/>
      <c r="Q36" s="28"/>
      <c r="R36" s="33"/>
    </row>
    <row r="37" spans="1:18" ht="16.5" customHeight="1" x14ac:dyDescent="0.2">
      <c r="A37" s="313"/>
      <c r="B37" s="535"/>
      <c r="C37" s="535"/>
      <c r="D37" s="227">
        <f>+SUMIF('Invoice Charges Detail'!$C$11:$C$550,'Summary of Funding and Subs'!A37,'Invoice Charges Detail'!$M$11:$M$550)</f>
        <v>0</v>
      </c>
      <c r="F37" s="526" t="str">
        <f>+IF('Classifications and Fees'!M20="","",'Classifications and Fees'!M20)</f>
        <v/>
      </c>
      <c r="G37" s="527"/>
      <c r="H37" s="528"/>
      <c r="I37" s="219" t="str">
        <f>IF('Classifications and Fees'!N20="","",'Classifications and Fees'!N20)</f>
        <v/>
      </c>
      <c r="J37" s="220"/>
      <c r="K37" s="221" t="str">
        <f>IF(F37="","",'Summary - Classification &amp; Name'!K16)</f>
        <v/>
      </c>
      <c r="L37" s="221" t="str">
        <f t="shared" si="4"/>
        <v/>
      </c>
      <c r="M37" s="222" t="str">
        <f t="shared" si="5"/>
        <v/>
      </c>
      <c r="N37" s="28"/>
      <c r="O37" s="28"/>
      <c r="P37" s="28"/>
      <c r="Q37" s="28"/>
      <c r="R37" s="33"/>
    </row>
    <row r="38" spans="1:18" ht="16.5" customHeight="1" x14ac:dyDescent="0.2">
      <c r="A38" s="313"/>
      <c r="B38" s="535"/>
      <c r="C38" s="535"/>
      <c r="D38" s="227">
        <f>+SUMIF('Invoice Charges Detail'!$C$11:$C$550,'Summary of Funding and Subs'!A38,'Invoice Charges Detail'!$M$11:$M$550)</f>
        <v>0</v>
      </c>
      <c r="F38" s="526" t="str">
        <f>+IF('Classifications and Fees'!M21="","",'Classifications and Fees'!M21)</f>
        <v/>
      </c>
      <c r="G38" s="527"/>
      <c r="H38" s="528"/>
      <c r="I38" s="219" t="str">
        <f>IF('Classifications and Fees'!N21="","",'Classifications and Fees'!N21)</f>
        <v/>
      </c>
      <c r="J38" s="220"/>
      <c r="K38" s="221" t="str">
        <f>IF(F38="","",'Summary - Classification &amp; Name'!K17)</f>
        <v/>
      </c>
      <c r="L38" s="221" t="str">
        <f t="shared" si="4"/>
        <v/>
      </c>
      <c r="M38" s="222" t="str">
        <f t="shared" si="5"/>
        <v/>
      </c>
      <c r="N38" s="28"/>
      <c r="O38" s="28"/>
      <c r="P38" s="28"/>
      <c r="Q38" s="28"/>
      <c r="R38" s="33"/>
    </row>
    <row r="39" spans="1:18" ht="16.5" customHeight="1" x14ac:dyDescent="0.2">
      <c r="A39" s="313"/>
      <c r="B39" s="535"/>
      <c r="C39" s="535"/>
      <c r="D39" s="227">
        <f>+SUMIF('Invoice Charges Detail'!$C$11:$C$550,'Summary of Funding and Subs'!A39,'Invoice Charges Detail'!$M$11:$M$550)</f>
        <v>0</v>
      </c>
      <c r="F39" s="526" t="str">
        <f>+IF('Classifications and Fees'!M22="","",'Classifications and Fees'!M22)</f>
        <v/>
      </c>
      <c r="G39" s="527"/>
      <c r="H39" s="528"/>
      <c r="I39" s="219" t="str">
        <f>IF('Classifications and Fees'!N22="","",'Classifications and Fees'!N22)</f>
        <v/>
      </c>
      <c r="J39" s="220"/>
      <c r="K39" s="221" t="str">
        <f>IF(F39="","",'Summary - Classification &amp; Name'!K18)</f>
        <v/>
      </c>
      <c r="L39" s="221" t="str">
        <f t="shared" si="4"/>
        <v/>
      </c>
      <c r="M39" s="222" t="str">
        <f t="shared" si="5"/>
        <v/>
      </c>
      <c r="N39" s="28"/>
      <c r="O39" s="28"/>
      <c r="P39" s="28"/>
      <c r="Q39" s="28"/>
      <c r="R39" s="33"/>
    </row>
    <row r="40" spans="1:18" ht="16.5" customHeight="1" x14ac:dyDescent="0.2">
      <c r="A40" s="313"/>
      <c r="B40" s="535"/>
      <c r="C40" s="535"/>
      <c r="D40" s="227">
        <f>+SUMIF('Invoice Charges Detail'!$C$11:$C$550,'Summary of Funding and Subs'!A40,'Invoice Charges Detail'!$M$11:$M$550)</f>
        <v>0</v>
      </c>
      <c r="F40" s="526" t="str">
        <f>+IF('Classifications and Fees'!M23="","",'Classifications and Fees'!M23)</f>
        <v/>
      </c>
      <c r="G40" s="527"/>
      <c r="H40" s="528"/>
      <c r="I40" s="219" t="str">
        <f>IF('Classifications and Fees'!N23="","",'Classifications and Fees'!N23)</f>
        <v/>
      </c>
      <c r="J40" s="220"/>
      <c r="K40" s="221" t="str">
        <f>IF(F40="","",'Summary - Classification &amp; Name'!K19)</f>
        <v/>
      </c>
      <c r="L40" s="221" t="str">
        <f t="shared" si="4"/>
        <v/>
      </c>
      <c r="M40" s="222" t="str">
        <f t="shared" si="5"/>
        <v/>
      </c>
      <c r="N40" s="28"/>
      <c r="O40" s="28"/>
      <c r="P40" s="28"/>
      <c r="Q40" s="28"/>
    </row>
    <row r="41" spans="1:18" ht="16.5" customHeight="1" x14ac:dyDescent="0.2">
      <c r="A41" s="313"/>
      <c r="B41" s="535"/>
      <c r="C41" s="535"/>
      <c r="D41" s="227">
        <f>+SUMIF('Invoice Charges Detail'!$C$11:$C$550,'Summary of Funding and Subs'!A41,'Invoice Charges Detail'!$M$11:$M$550)</f>
        <v>0</v>
      </c>
      <c r="F41" s="526" t="str">
        <f>+IF('Classifications and Fees'!M24="","",'Classifications and Fees'!M24)</f>
        <v/>
      </c>
      <c r="G41" s="527"/>
      <c r="H41" s="528"/>
      <c r="I41" s="219" t="str">
        <f>IF('Classifications and Fees'!N24="","",'Classifications and Fees'!N24)</f>
        <v/>
      </c>
      <c r="J41" s="220"/>
      <c r="K41" s="221" t="str">
        <f>IF(F41="","",'Summary - Classification &amp; Name'!K20)</f>
        <v/>
      </c>
      <c r="L41" s="221" t="str">
        <f t="shared" si="4"/>
        <v/>
      </c>
      <c r="M41" s="222" t="str">
        <f t="shared" si="5"/>
        <v/>
      </c>
      <c r="N41" s="28"/>
      <c r="O41" s="28"/>
      <c r="P41" s="28"/>
      <c r="Q41" s="28"/>
    </row>
    <row r="42" spans="1:18" ht="16.5" customHeight="1" x14ac:dyDescent="0.2">
      <c r="A42" s="313"/>
      <c r="B42" s="535"/>
      <c r="C42" s="535"/>
      <c r="D42" s="227">
        <f>+SUMIF('Invoice Charges Detail'!$C$11:$C$550,'Summary of Funding and Subs'!A42,'Invoice Charges Detail'!$M$11:$M$550)</f>
        <v>0</v>
      </c>
      <c r="F42" s="526" t="str">
        <f>+IF('Classifications and Fees'!M25="","",'Classifications and Fees'!M25)</f>
        <v/>
      </c>
      <c r="G42" s="527"/>
      <c r="H42" s="528"/>
      <c r="I42" s="219" t="str">
        <f>IF('Classifications and Fees'!N25="","",'Classifications and Fees'!N25)</f>
        <v/>
      </c>
      <c r="J42" s="220"/>
      <c r="K42" s="221" t="str">
        <f>IF(F42="","",'Summary - Classification &amp; Name'!K21)</f>
        <v/>
      </c>
      <c r="L42" s="221" t="str">
        <f t="shared" si="4"/>
        <v/>
      </c>
      <c r="M42" s="222" t="str">
        <f t="shared" si="5"/>
        <v/>
      </c>
      <c r="N42" s="28"/>
      <c r="O42" s="28"/>
      <c r="P42" s="28"/>
      <c r="Q42" s="28"/>
    </row>
    <row r="43" spans="1:18" ht="16.5" customHeight="1" x14ac:dyDescent="0.2">
      <c r="A43" s="313"/>
      <c r="B43" s="535"/>
      <c r="C43" s="535"/>
      <c r="D43" s="227">
        <f>+SUMIF('Invoice Charges Detail'!$C$11:$C$550,'Summary of Funding and Subs'!A43,'Invoice Charges Detail'!$M$11:$M$550)</f>
        <v>0</v>
      </c>
      <c r="F43" s="526" t="str">
        <f>+IF('Classifications and Fees'!M26="","",'Classifications and Fees'!M26)</f>
        <v/>
      </c>
      <c r="G43" s="527"/>
      <c r="H43" s="528"/>
      <c r="I43" s="219" t="str">
        <f>IF('Classifications and Fees'!N26="","",'Classifications and Fees'!N26)</f>
        <v/>
      </c>
      <c r="J43" s="220"/>
      <c r="K43" s="221" t="str">
        <f>IF(F43="","",'Summary - Classification &amp; Name'!K22)</f>
        <v/>
      </c>
      <c r="L43" s="221" t="str">
        <f t="shared" si="4"/>
        <v/>
      </c>
      <c r="M43" s="222" t="str">
        <f t="shared" si="5"/>
        <v/>
      </c>
      <c r="N43" s="28"/>
      <c r="O43" s="28"/>
      <c r="P43" s="28"/>
      <c r="Q43" s="28"/>
    </row>
    <row r="44" spans="1:18" ht="16.5" customHeight="1" x14ac:dyDescent="0.2">
      <c r="A44" s="313"/>
      <c r="B44" s="535"/>
      <c r="C44" s="535"/>
      <c r="D44" s="227">
        <f>+SUMIF('Invoice Charges Detail'!$C$11:$C$550,'Summary of Funding and Subs'!A44,'Invoice Charges Detail'!$M$11:$M$550)</f>
        <v>0</v>
      </c>
      <c r="F44" s="526" t="str">
        <f>+IF('Classifications and Fees'!M27="","",'Classifications and Fees'!M27)</f>
        <v/>
      </c>
      <c r="G44" s="527"/>
      <c r="H44" s="528"/>
      <c r="I44" s="219" t="str">
        <f>IF('Classifications and Fees'!N27="","",'Classifications and Fees'!N27)</f>
        <v/>
      </c>
      <c r="J44" s="220"/>
      <c r="K44" s="221" t="str">
        <f>IF(F44="","",'Summary - Classification &amp; Name'!K23)</f>
        <v/>
      </c>
      <c r="L44" s="221" t="str">
        <f t="shared" si="4"/>
        <v/>
      </c>
      <c r="M44" s="222" t="str">
        <f t="shared" si="5"/>
        <v/>
      </c>
      <c r="N44" s="28"/>
      <c r="O44" s="28"/>
      <c r="P44" s="28"/>
      <c r="Q44" s="28"/>
    </row>
    <row r="45" spans="1:18" ht="16.5" customHeight="1" thickBot="1" x14ac:dyDescent="0.25">
      <c r="A45" s="313"/>
      <c r="B45" s="535"/>
      <c r="C45" s="535"/>
      <c r="D45" s="227">
        <f>+SUMIF('Invoice Charges Detail'!$C$11:$C$550,'Summary of Funding and Subs'!A45,'Invoice Charges Detail'!$M$11:$M$550)</f>
        <v>0</v>
      </c>
      <c r="F45" s="529" t="str">
        <f>+IF('Classifications and Fees'!M28="","",'Classifications and Fees'!M28)</f>
        <v/>
      </c>
      <c r="G45" s="530"/>
      <c r="H45" s="531"/>
      <c r="I45" s="223" t="str">
        <f>IF('Classifications and Fees'!N28="","",'Classifications and Fees'!N28)</f>
        <v/>
      </c>
      <c r="J45" s="224"/>
      <c r="K45" s="225" t="str">
        <f>IF(F45="","",'Summary - Classification &amp; Name'!K24)</f>
        <v/>
      </c>
      <c r="L45" s="225" t="str">
        <f t="shared" si="4"/>
        <v/>
      </c>
      <c r="M45" s="226" t="str">
        <f t="shared" si="5"/>
        <v/>
      </c>
      <c r="N45" s="28"/>
      <c r="O45" s="28"/>
      <c r="P45" s="28"/>
      <c r="Q45" s="28"/>
    </row>
    <row r="46" spans="1:18" ht="16.5" customHeight="1" x14ac:dyDescent="0.2">
      <c r="A46" s="313"/>
      <c r="B46" s="535"/>
      <c r="C46" s="535"/>
      <c r="D46" s="227">
        <f>+SUMIF('Invoice Charges Detail'!$C$11:$C$550,'Summary of Funding and Subs'!A46,'Invoice Charges Detail'!$M$11:$M$550)</f>
        <v>0</v>
      </c>
      <c r="N46" s="28"/>
      <c r="O46" s="28"/>
      <c r="P46" s="28"/>
      <c r="Q46" s="28"/>
    </row>
    <row r="47" spans="1:18" ht="16.5" customHeight="1" thickBot="1" x14ac:dyDescent="0.25">
      <c r="A47" s="314"/>
      <c r="B47" s="549"/>
      <c r="C47" s="549"/>
      <c r="D47" s="228">
        <f>+SUMIF('Invoice Charges Detail'!$C$11:$C$550,'Summary of Funding and Subs'!A47,'Invoice Charges Detail'!$M$11:$M$550)</f>
        <v>0</v>
      </c>
      <c r="N47" s="28"/>
      <c r="O47" s="28"/>
      <c r="P47" s="28"/>
      <c r="Q47" s="28"/>
    </row>
    <row r="48" spans="1:18" ht="18.75" customHeight="1" thickBot="1" x14ac:dyDescent="0.25">
      <c r="C48" s="143" t="s">
        <v>35</v>
      </c>
      <c r="D48" s="144">
        <f>SUM(D33:D47)</f>
        <v>0</v>
      </c>
      <c r="N48" s="28"/>
      <c r="O48" s="28"/>
      <c r="P48" s="28"/>
      <c r="Q48" s="28"/>
    </row>
    <row r="49" spans="8:17" ht="21" customHeight="1" x14ac:dyDescent="0.2">
      <c r="N49" s="28"/>
      <c r="O49" s="28"/>
      <c r="P49" s="28"/>
      <c r="Q49" s="28"/>
    </row>
    <row r="50" spans="8:17" ht="17.25" customHeight="1" x14ac:dyDescent="0.2">
      <c r="N50" s="28"/>
      <c r="O50" s="28"/>
      <c r="P50" s="28"/>
      <c r="Q50" s="28"/>
    </row>
    <row r="51" spans="8:17" ht="18.75" customHeight="1" x14ac:dyDescent="0.2">
      <c r="N51" s="28"/>
      <c r="O51" s="28"/>
      <c r="P51" s="28"/>
      <c r="Q51" s="28"/>
    </row>
    <row r="52" spans="8:17" ht="18.75" customHeight="1" x14ac:dyDescent="0.2">
      <c r="N52" s="28"/>
      <c r="O52" s="28"/>
      <c r="P52" s="28"/>
      <c r="Q52" s="28"/>
    </row>
    <row r="53" spans="8:17" ht="18.75" customHeight="1" x14ac:dyDescent="0.2">
      <c r="N53" s="28"/>
      <c r="O53" s="28"/>
      <c r="P53" s="28"/>
      <c r="Q53" s="28"/>
    </row>
    <row r="54" spans="8:17" ht="18.75" customHeight="1" x14ac:dyDescent="0.2"/>
    <row r="55" spans="8:17" ht="18.75" customHeight="1" x14ac:dyDescent="0.2"/>
    <row r="56" spans="8:17" ht="18.75" customHeight="1" x14ac:dyDescent="0.2"/>
    <row r="57" spans="8:17" ht="18.75" customHeight="1" x14ac:dyDescent="0.2"/>
    <row r="58" spans="8:17" ht="18.75" customHeight="1" x14ac:dyDescent="0.2"/>
    <row r="59" spans="8:17" ht="18.75" customHeight="1" x14ac:dyDescent="0.2"/>
    <row r="60" spans="8:17" ht="18.75" customHeight="1" x14ac:dyDescent="0.2"/>
    <row r="61" spans="8:17" ht="18.75" customHeight="1" x14ac:dyDescent="0.2"/>
    <row r="62" spans="8:17" ht="18.75" customHeight="1" x14ac:dyDescent="0.2"/>
    <row r="63" spans="8:17" ht="18.75" customHeight="1" x14ac:dyDescent="0.2"/>
    <row r="64" spans="8:17" ht="18.75" customHeight="1" x14ac:dyDescent="0.2">
      <c r="H64" s="28"/>
    </row>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sheetData>
  <sheetProtection password="EF1A" sheet="1" objects="1" scenarios="1" selectLockedCells="1"/>
  <dataConsolidate/>
  <mergeCells count="67">
    <mergeCell ref="B45:C45"/>
    <mergeCell ref="B46:C46"/>
    <mergeCell ref="B47:C47"/>
    <mergeCell ref="G4:I4"/>
    <mergeCell ref="G5:I5"/>
    <mergeCell ref="G7:I7"/>
    <mergeCell ref="G8:I8"/>
    <mergeCell ref="G6:I6"/>
    <mergeCell ref="B39:C39"/>
    <mergeCell ref="B40:C40"/>
    <mergeCell ref="B44:C44"/>
    <mergeCell ref="B41:C41"/>
    <mergeCell ref="B42:C42"/>
    <mergeCell ref="B43:C43"/>
    <mergeCell ref="B33:C33"/>
    <mergeCell ref="B31:C31"/>
    <mergeCell ref="A30:D30"/>
    <mergeCell ref="H11:L11"/>
    <mergeCell ref="H13:I13"/>
    <mergeCell ref="H20:I20"/>
    <mergeCell ref="H21:I21"/>
    <mergeCell ref="H22:I22"/>
    <mergeCell ref="H23:I23"/>
    <mergeCell ref="H24:I24"/>
    <mergeCell ref="H25:I25"/>
    <mergeCell ref="B35:C35"/>
    <mergeCell ref="B34:C34"/>
    <mergeCell ref="B36:C36"/>
    <mergeCell ref="B38:C38"/>
    <mergeCell ref="B37:C37"/>
    <mergeCell ref="F30:M30"/>
    <mergeCell ref="F31:H31"/>
    <mergeCell ref="F33:H33"/>
    <mergeCell ref="F34:H34"/>
    <mergeCell ref="F35:H35"/>
    <mergeCell ref="F43:H43"/>
    <mergeCell ref="F44:H44"/>
    <mergeCell ref="F45:H45"/>
    <mergeCell ref="F36:H36"/>
    <mergeCell ref="F37:H37"/>
    <mergeCell ref="F38:H38"/>
    <mergeCell ref="F39:H39"/>
    <mergeCell ref="F40:H40"/>
    <mergeCell ref="F41:H41"/>
    <mergeCell ref="F42:H42"/>
    <mergeCell ref="I1:K1"/>
    <mergeCell ref="B1:D1"/>
    <mergeCell ref="B2:D2"/>
    <mergeCell ref="B3:D3"/>
    <mergeCell ref="H19:I19"/>
    <mergeCell ref="F3:K3"/>
    <mergeCell ref="J4:K4"/>
    <mergeCell ref="J5:K5"/>
    <mergeCell ref="J6:K6"/>
    <mergeCell ref="J7:K7"/>
    <mergeCell ref="J8:K8"/>
    <mergeCell ref="J9:K9"/>
    <mergeCell ref="H26:I26"/>
    <mergeCell ref="H27:I27"/>
    <mergeCell ref="H28:I28"/>
    <mergeCell ref="H12:I12"/>
    <mergeCell ref="A11:F11"/>
    <mergeCell ref="H14:I14"/>
    <mergeCell ref="H15:I15"/>
    <mergeCell ref="H16:I16"/>
    <mergeCell ref="H17:I17"/>
    <mergeCell ref="H18:I18"/>
  </mergeCells>
  <conditionalFormatting sqref="M33:M45">
    <cfRule type="cellIs" dxfId="1" priority="1" operator="lessThan">
      <formula>0</formula>
    </cfRule>
  </conditionalFormatting>
  <pageMargins left="0.7" right="0.7" top="0.75" bottom="0.75" header="0.3" footer="0.3"/>
  <pageSetup scale="56" orientation="landscape" r:id="rId1"/>
  <headerFooter>
    <oddFooter>&amp;L&amp;F&amp;C&amp;A&amp;RPage &amp;P of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zoomScale="120" zoomScaleNormal="120" workbookViewId="0">
      <selection activeCell="B16" sqref="B16:I16"/>
    </sheetView>
  </sheetViews>
  <sheetFormatPr defaultRowHeight="12.75" x14ac:dyDescent="0.2"/>
  <cols>
    <col min="1" max="1" width="18.5703125" style="265" customWidth="1"/>
    <col min="2" max="2" width="14.85546875" style="265" customWidth="1"/>
    <col min="3" max="3" width="12.28515625" style="265" customWidth="1"/>
    <col min="4" max="4" width="11" style="265" customWidth="1"/>
    <col min="5" max="5" width="20.5703125" style="265" customWidth="1"/>
    <col min="6" max="8" width="9.140625" style="265"/>
    <col min="9" max="9" width="18.28515625" style="265" customWidth="1"/>
    <col min="10" max="16384" width="9.140625" style="265"/>
  </cols>
  <sheetData>
    <row r="1" spans="1:11" ht="16.5" thickBot="1" x14ac:dyDescent="0.25">
      <c r="A1" s="318" t="s">
        <v>166</v>
      </c>
      <c r="B1" s="510" t="str">
        <f>IF('Invoice Summary'!B1:E1="","",'Invoice Summary'!B1:E1)</f>
        <v/>
      </c>
      <c r="C1" s="510"/>
      <c r="D1" s="511"/>
      <c r="E1" s="128"/>
      <c r="F1" s="326" t="s">
        <v>200</v>
      </c>
      <c r="G1" s="218"/>
      <c r="H1" s="211"/>
      <c r="I1" s="324" t="str">
        <f>IF('Invoice Summary'!I3="","",'Invoice Summary'!I3)</f>
        <v/>
      </c>
      <c r="J1" s="129"/>
      <c r="K1" s="129"/>
    </row>
    <row r="2" spans="1:11" ht="15.75" x14ac:dyDescent="0.2">
      <c r="A2" s="319" t="s">
        <v>0</v>
      </c>
      <c r="B2" s="512" t="str">
        <f>IF('Invoice Summary'!B4:E4="","",'Invoice Summary'!B4:E4)</f>
        <v/>
      </c>
      <c r="C2" s="512"/>
      <c r="D2" s="513"/>
      <c r="E2" s="128"/>
      <c r="F2" s="129"/>
      <c r="G2" s="129"/>
      <c r="H2" s="129"/>
      <c r="I2" s="129"/>
      <c r="J2" s="129"/>
      <c r="K2" s="129"/>
    </row>
    <row r="3" spans="1:11" ht="16.5" thickBot="1" x14ac:dyDescent="0.25">
      <c r="A3" s="320" t="s">
        <v>25</v>
      </c>
      <c r="B3" s="514" t="str">
        <f>IF('Invoice Summary'!B5:E5="","",'Invoice Summary'!B5:E5)</f>
        <v/>
      </c>
      <c r="C3" s="515"/>
      <c r="D3" s="516"/>
      <c r="E3" s="128"/>
      <c r="F3" s="129"/>
      <c r="G3" s="129"/>
      <c r="H3" s="129"/>
      <c r="I3" s="129"/>
      <c r="J3" s="129"/>
      <c r="K3" s="129"/>
    </row>
    <row r="4" spans="1:11" ht="16.5" thickBot="1" x14ac:dyDescent="0.25">
      <c r="A4" s="321"/>
      <c r="B4" s="321"/>
      <c r="C4" s="321"/>
      <c r="D4" s="29"/>
      <c r="E4" s="128"/>
      <c r="F4" s="129"/>
      <c r="G4" s="129"/>
      <c r="H4" s="129"/>
      <c r="I4" s="129"/>
      <c r="J4" s="129"/>
      <c r="K4" s="129"/>
    </row>
    <row r="5" spans="1:11" ht="15.75" x14ac:dyDescent="0.2">
      <c r="A5" s="318" t="s">
        <v>168</v>
      </c>
      <c r="B5" s="389" t="str">
        <f>IF('Invoice Summary'!B7="","",'Invoice Summary'!B7)</f>
        <v/>
      </c>
      <c r="C5" s="321"/>
      <c r="D5" s="29"/>
      <c r="E5" s="128"/>
      <c r="F5" s="129"/>
      <c r="G5" s="129"/>
      <c r="H5" s="129"/>
      <c r="I5" s="129"/>
      <c r="J5" s="129"/>
      <c r="K5" s="129"/>
    </row>
    <row r="6" spans="1:11" ht="16.5" thickBot="1" x14ac:dyDescent="0.25">
      <c r="A6" s="319" t="s">
        <v>23</v>
      </c>
      <c r="B6" s="390" t="str">
        <f>IF('Invoice Summary'!B8="","",'Invoice Summary'!B8)</f>
        <v/>
      </c>
      <c r="C6" s="321"/>
      <c r="D6" s="29"/>
      <c r="E6" s="128"/>
      <c r="F6" s="129"/>
      <c r="G6" s="129"/>
      <c r="H6" s="129"/>
      <c r="I6" s="129"/>
      <c r="J6" s="129"/>
      <c r="K6" s="129"/>
    </row>
    <row r="7" spans="1:11" ht="16.5" thickBot="1" x14ac:dyDescent="0.25">
      <c r="A7" s="319" t="s">
        <v>1</v>
      </c>
      <c r="B7" s="390" t="str">
        <f>IF('Invoice Summary'!B9="","",'Invoice Summary'!B9)</f>
        <v/>
      </c>
      <c r="C7" s="322" t="s">
        <v>104</v>
      </c>
      <c r="D7" s="384" t="str">
        <f>IF('Invoice Summary'!D9="","",'Invoice Summary'!D9)</f>
        <v/>
      </c>
      <c r="E7" s="128"/>
      <c r="F7" s="129"/>
      <c r="G7" s="129"/>
      <c r="H7" s="129"/>
      <c r="I7" s="129"/>
      <c r="J7" s="129"/>
      <c r="K7" s="129"/>
    </row>
    <row r="8" spans="1:11" ht="13.5" thickBot="1" x14ac:dyDescent="0.25">
      <c r="A8" s="325" t="s">
        <v>202</v>
      </c>
      <c r="B8" s="391" t="str">
        <f>IF('Invoice Summary'!B10="","",'Invoice Summary'!B10)</f>
        <v/>
      </c>
      <c r="C8" s="393"/>
      <c r="D8" s="393"/>
    </row>
    <row r="9" spans="1:11" ht="13.5" thickBot="1" x14ac:dyDescent="0.25"/>
    <row r="10" spans="1:11" ht="18.75" customHeight="1" x14ac:dyDescent="0.2">
      <c r="A10" s="561" t="s">
        <v>238</v>
      </c>
      <c r="B10" s="562"/>
      <c r="C10" s="562"/>
      <c r="D10" s="562"/>
      <c r="E10" s="562"/>
      <c r="F10" s="562"/>
      <c r="G10" s="562"/>
      <c r="H10" s="562"/>
      <c r="I10" s="563"/>
    </row>
    <row r="11" spans="1:11" ht="30" customHeight="1" x14ac:dyDescent="0.2">
      <c r="A11" s="327" t="s">
        <v>247</v>
      </c>
      <c r="B11" s="564" t="s">
        <v>248</v>
      </c>
      <c r="C11" s="564"/>
      <c r="D11" s="564"/>
      <c r="E11" s="564"/>
      <c r="F11" s="564"/>
      <c r="G11" s="564"/>
      <c r="H11" s="564"/>
      <c r="I11" s="565"/>
    </row>
    <row r="12" spans="1:11" ht="7.5" customHeight="1" x14ac:dyDescent="0.2">
      <c r="A12" s="344"/>
      <c r="B12" s="566"/>
      <c r="C12" s="567"/>
      <c r="D12" s="567"/>
      <c r="E12" s="567"/>
      <c r="F12" s="567"/>
      <c r="G12" s="567"/>
      <c r="H12" s="567"/>
      <c r="I12" s="568"/>
    </row>
    <row r="13" spans="1:11" ht="15.75" customHeight="1" x14ac:dyDescent="0.2">
      <c r="A13" s="243"/>
      <c r="B13" s="559"/>
      <c r="C13" s="559"/>
      <c r="D13" s="559"/>
      <c r="E13" s="559"/>
      <c r="F13" s="559"/>
      <c r="G13" s="559"/>
      <c r="H13" s="559"/>
      <c r="I13" s="560"/>
    </row>
    <row r="14" spans="1:11" ht="15.75" customHeight="1" x14ac:dyDescent="0.2">
      <c r="A14" s="243"/>
      <c r="B14" s="559"/>
      <c r="C14" s="559"/>
      <c r="D14" s="559"/>
      <c r="E14" s="559"/>
      <c r="F14" s="559"/>
      <c r="G14" s="559"/>
      <c r="H14" s="559"/>
      <c r="I14" s="560"/>
    </row>
    <row r="15" spans="1:11" ht="15.75" customHeight="1" x14ac:dyDescent="0.2">
      <c r="A15" s="243"/>
      <c r="B15" s="559"/>
      <c r="C15" s="559"/>
      <c r="D15" s="559"/>
      <c r="E15" s="559"/>
      <c r="F15" s="559"/>
      <c r="G15" s="559"/>
      <c r="H15" s="559"/>
      <c r="I15" s="560"/>
    </row>
    <row r="16" spans="1:11" ht="15.75" customHeight="1" x14ac:dyDescent="0.2">
      <c r="A16" s="243"/>
      <c r="B16" s="559"/>
      <c r="C16" s="559"/>
      <c r="D16" s="559"/>
      <c r="E16" s="559"/>
      <c r="F16" s="559"/>
      <c r="G16" s="559"/>
      <c r="H16" s="559"/>
      <c r="I16" s="560"/>
    </row>
    <row r="17" spans="1:9" ht="15.75" customHeight="1" x14ac:dyDescent="0.2">
      <c r="A17" s="243"/>
      <c r="B17" s="559"/>
      <c r="C17" s="559"/>
      <c r="D17" s="559"/>
      <c r="E17" s="559"/>
      <c r="F17" s="559"/>
      <c r="G17" s="559"/>
      <c r="H17" s="559"/>
      <c r="I17" s="560"/>
    </row>
    <row r="18" spans="1:9" ht="15.75" customHeight="1" x14ac:dyDescent="0.2">
      <c r="A18" s="243"/>
      <c r="B18" s="559"/>
      <c r="C18" s="559"/>
      <c r="D18" s="559"/>
      <c r="E18" s="559"/>
      <c r="F18" s="559"/>
      <c r="G18" s="559"/>
      <c r="H18" s="559"/>
      <c r="I18" s="560"/>
    </row>
    <row r="19" spans="1:9" ht="15.75" customHeight="1" x14ac:dyDescent="0.2">
      <c r="A19" s="243"/>
      <c r="B19" s="559"/>
      <c r="C19" s="559"/>
      <c r="D19" s="559"/>
      <c r="E19" s="559"/>
      <c r="F19" s="559"/>
      <c r="G19" s="559"/>
      <c r="H19" s="559"/>
      <c r="I19" s="560"/>
    </row>
    <row r="20" spans="1:9" ht="15.75" customHeight="1" x14ac:dyDescent="0.2">
      <c r="A20" s="243"/>
      <c r="B20" s="559"/>
      <c r="C20" s="559"/>
      <c r="D20" s="559"/>
      <c r="E20" s="559"/>
      <c r="F20" s="559"/>
      <c r="G20" s="559"/>
      <c r="H20" s="559"/>
      <c r="I20" s="560"/>
    </row>
    <row r="21" spans="1:9" ht="15.75" customHeight="1" x14ac:dyDescent="0.2">
      <c r="A21" s="243"/>
      <c r="B21" s="559"/>
      <c r="C21" s="559"/>
      <c r="D21" s="559"/>
      <c r="E21" s="559"/>
      <c r="F21" s="559"/>
      <c r="G21" s="559"/>
      <c r="H21" s="559"/>
      <c r="I21" s="560"/>
    </row>
    <row r="22" spans="1:9" ht="15.75" customHeight="1" x14ac:dyDescent="0.2">
      <c r="A22" s="243"/>
      <c r="B22" s="559"/>
      <c r="C22" s="559"/>
      <c r="D22" s="559"/>
      <c r="E22" s="559"/>
      <c r="F22" s="559"/>
      <c r="G22" s="559"/>
      <c r="H22" s="559"/>
      <c r="I22" s="560"/>
    </row>
    <row r="23" spans="1:9" ht="15.75" customHeight="1" x14ac:dyDescent="0.2">
      <c r="A23" s="243"/>
      <c r="B23" s="559"/>
      <c r="C23" s="559"/>
      <c r="D23" s="559"/>
      <c r="E23" s="559"/>
      <c r="F23" s="559"/>
      <c r="G23" s="559"/>
      <c r="H23" s="559"/>
      <c r="I23" s="560"/>
    </row>
    <row r="24" spans="1:9" ht="15.75" customHeight="1" x14ac:dyDescent="0.2">
      <c r="A24" s="243"/>
      <c r="B24" s="559"/>
      <c r="C24" s="559"/>
      <c r="D24" s="559"/>
      <c r="E24" s="559"/>
      <c r="F24" s="559"/>
      <c r="G24" s="559"/>
      <c r="H24" s="559"/>
      <c r="I24" s="560"/>
    </row>
    <row r="25" spans="1:9" ht="15.75" customHeight="1" x14ac:dyDescent="0.2">
      <c r="A25" s="243"/>
      <c r="B25" s="559"/>
      <c r="C25" s="559"/>
      <c r="D25" s="559"/>
      <c r="E25" s="559"/>
      <c r="F25" s="559"/>
      <c r="G25" s="559"/>
      <c r="H25" s="559"/>
      <c r="I25" s="560"/>
    </row>
    <row r="26" spans="1:9" ht="15.75" customHeight="1" x14ac:dyDescent="0.2">
      <c r="A26" s="243"/>
      <c r="B26" s="559"/>
      <c r="C26" s="559"/>
      <c r="D26" s="559"/>
      <c r="E26" s="559"/>
      <c r="F26" s="559"/>
      <c r="G26" s="559"/>
      <c r="H26" s="559"/>
      <c r="I26" s="560"/>
    </row>
    <row r="27" spans="1:9" ht="15.75" customHeight="1" x14ac:dyDescent="0.2">
      <c r="A27" s="243"/>
      <c r="B27" s="559"/>
      <c r="C27" s="559"/>
      <c r="D27" s="559"/>
      <c r="E27" s="559"/>
      <c r="F27" s="559"/>
      <c r="G27" s="559"/>
      <c r="H27" s="559"/>
      <c r="I27" s="560"/>
    </row>
    <row r="28" spans="1:9" ht="15.75" customHeight="1" x14ac:dyDescent="0.2">
      <c r="A28" s="243"/>
      <c r="B28" s="559"/>
      <c r="C28" s="559"/>
      <c r="D28" s="559"/>
      <c r="E28" s="559"/>
      <c r="F28" s="559"/>
      <c r="G28" s="559"/>
      <c r="H28" s="559"/>
      <c r="I28" s="560"/>
    </row>
    <row r="29" spans="1:9" ht="15.75" customHeight="1" x14ac:dyDescent="0.2">
      <c r="A29" s="243"/>
      <c r="B29" s="559"/>
      <c r="C29" s="559"/>
      <c r="D29" s="559"/>
      <c r="E29" s="559"/>
      <c r="F29" s="559"/>
      <c r="G29" s="559"/>
      <c r="H29" s="559"/>
      <c r="I29" s="560"/>
    </row>
    <row r="30" spans="1:9" ht="15.75" customHeight="1" x14ac:dyDescent="0.2">
      <c r="A30" s="243"/>
      <c r="B30" s="559"/>
      <c r="C30" s="559"/>
      <c r="D30" s="559"/>
      <c r="E30" s="559"/>
      <c r="F30" s="559"/>
      <c r="G30" s="559"/>
      <c r="H30" s="559"/>
      <c r="I30" s="560"/>
    </row>
    <row r="31" spans="1:9" ht="15.75" customHeight="1" x14ac:dyDescent="0.2">
      <c r="A31" s="243"/>
      <c r="B31" s="559"/>
      <c r="C31" s="559"/>
      <c r="D31" s="559"/>
      <c r="E31" s="559"/>
      <c r="F31" s="559"/>
      <c r="G31" s="559"/>
      <c r="H31" s="559"/>
      <c r="I31" s="560"/>
    </row>
    <row r="32" spans="1:9" ht="15.75" customHeight="1" x14ac:dyDescent="0.2">
      <c r="A32" s="243"/>
      <c r="B32" s="559"/>
      <c r="C32" s="559"/>
      <c r="D32" s="559"/>
      <c r="E32" s="559"/>
      <c r="F32" s="559"/>
      <c r="G32" s="559"/>
      <c r="H32" s="559"/>
      <c r="I32" s="560"/>
    </row>
    <row r="33" spans="1:9" ht="15.75" customHeight="1" x14ac:dyDescent="0.2">
      <c r="A33" s="243"/>
      <c r="B33" s="559"/>
      <c r="C33" s="559"/>
      <c r="D33" s="559"/>
      <c r="E33" s="559"/>
      <c r="F33" s="559"/>
      <c r="G33" s="559"/>
      <c r="H33" s="559"/>
      <c r="I33" s="560"/>
    </row>
    <row r="34" spans="1:9" ht="15.75" customHeight="1" x14ac:dyDescent="0.2">
      <c r="A34" s="243"/>
      <c r="B34" s="559"/>
      <c r="C34" s="559"/>
      <c r="D34" s="559"/>
      <c r="E34" s="559"/>
      <c r="F34" s="559"/>
      <c r="G34" s="559"/>
      <c r="H34" s="559"/>
      <c r="I34" s="560"/>
    </row>
    <row r="35" spans="1:9" ht="15.75" customHeight="1" x14ac:dyDescent="0.2">
      <c r="A35" s="243"/>
      <c r="B35" s="559"/>
      <c r="C35" s="559"/>
      <c r="D35" s="559"/>
      <c r="E35" s="559"/>
      <c r="F35" s="559"/>
      <c r="G35" s="559"/>
      <c r="H35" s="559"/>
      <c r="I35" s="560"/>
    </row>
    <row r="36" spans="1:9" ht="15.75" customHeight="1" x14ac:dyDescent="0.2">
      <c r="A36" s="243"/>
      <c r="B36" s="559"/>
      <c r="C36" s="559"/>
      <c r="D36" s="559"/>
      <c r="E36" s="559"/>
      <c r="F36" s="559"/>
      <c r="G36" s="559"/>
      <c r="H36" s="559"/>
      <c r="I36" s="560"/>
    </row>
    <row r="37" spans="1:9" ht="15.75" customHeight="1" x14ac:dyDescent="0.2">
      <c r="A37" s="243"/>
      <c r="B37" s="559"/>
      <c r="C37" s="559"/>
      <c r="D37" s="559"/>
      <c r="E37" s="559"/>
      <c r="F37" s="559"/>
      <c r="G37" s="559"/>
      <c r="H37" s="559"/>
      <c r="I37" s="560"/>
    </row>
    <row r="38" spans="1:9" ht="15.75" customHeight="1" x14ac:dyDescent="0.2">
      <c r="A38" s="243"/>
      <c r="B38" s="559"/>
      <c r="C38" s="559"/>
      <c r="D38" s="559"/>
      <c r="E38" s="559"/>
      <c r="F38" s="559"/>
      <c r="G38" s="559"/>
      <c r="H38" s="559"/>
      <c r="I38" s="560"/>
    </row>
    <row r="39" spans="1:9" ht="15.75" customHeight="1" x14ac:dyDescent="0.2">
      <c r="A39" s="243"/>
      <c r="B39" s="559"/>
      <c r="C39" s="559"/>
      <c r="D39" s="559"/>
      <c r="E39" s="559"/>
      <c r="F39" s="559"/>
      <c r="G39" s="559"/>
      <c r="H39" s="559"/>
      <c r="I39" s="560"/>
    </row>
    <row r="40" spans="1:9" ht="15.75" customHeight="1" x14ac:dyDescent="0.2">
      <c r="A40" s="243"/>
      <c r="B40" s="559"/>
      <c r="C40" s="559"/>
      <c r="D40" s="559"/>
      <c r="E40" s="559"/>
      <c r="F40" s="559"/>
      <c r="G40" s="559"/>
      <c r="H40" s="559"/>
      <c r="I40" s="560"/>
    </row>
    <row r="41" spans="1:9" ht="15.75" customHeight="1" x14ac:dyDescent="0.2">
      <c r="A41" s="243"/>
      <c r="B41" s="559"/>
      <c r="C41" s="559"/>
      <c r="D41" s="559"/>
      <c r="E41" s="559"/>
      <c r="F41" s="559"/>
      <c r="G41" s="559"/>
      <c r="H41" s="559"/>
      <c r="I41" s="560"/>
    </row>
    <row r="42" spans="1:9" ht="15.75" customHeight="1" x14ac:dyDescent="0.2">
      <c r="A42" s="243"/>
      <c r="B42" s="559"/>
      <c r="C42" s="559"/>
      <c r="D42" s="559"/>
      <c r="E42" s="559"/>
      <c r="F42" s="559"/>
      <c r="G42" s="559"/>
      <c r="H42" s="559"/>
      <c r="I42" s="560"/>
    </row>
    <row r="43" spans="1:9" ht="15.75" customHeight="1" x14ac:dyDescent="0.2">
      <c r="A43" s="243"/>
      <c r="B43" s="559"/>
      <c r="C43" s="559"/>
      <c r="D43" s="559"/>
      <c r="E43" s="559"/>
      <c r="F43" s="559"/>
      <c r="G43" s="559"/>
      <c r="H43" s="559"/>
      <c r="I43" s="560"/>
    </row>
    <row r="44" spans="1:9" ht="15.75" customHeight="1" x14ac:dyDescent="0.2">
      <c r="A44" s="243"/>
      <c r="B44" s="559"/>
      <c r="C44" s="559"/>
      <c r="D44" s="559"/>
      <c r="E44" s="559"/>
      <c r="F44" s="559"/>
      <c r="G44" s="559"/>
      <c r="H44" s="559"/>
      <c r="I44" s="560"/>
    </row>
    <row r="45" spans="1:9" ht="15.75" customHeight="1" x14ac:dyDescent="0.2">
      <c r="A45" s="243"/>
      <c r="B45" s="559"/>
      <c r="C45" s="559"/>
      <c r="D45" s="559"/>
      <c r="E45" s="559"/>
      <c r="F45" s="559"/>
      <c r="G45" s="559"/>
      <c r="H45" s="559"/>
      <c r="I45" s="560"/>
    </row>
    <row r="46" spans="1:9" ht="15.75" customHeight="1" x14ac:dyDescent="0.2">
      <c r="A46" s="243"/>
      <c r="B46" s="559"/>
      <c r="C46" s="559"/>
      <c r="D46" s="559"/>
      <c r="E46" s="559"/>
      <c r="F46" s="559"/>
      <c r="G46" s="559"/>
      <c r="H46" s="559"/>
      <c r="I46" s="560"/>
    </row>
    <row r="47" spans="1:9" ht="15.75" customHeight="1" x14ac:dyDescent="0.2">
      <c r="A47" s="243"/>
      <c r="B47" s="559"/>
      <c r="C47" s="559"/>
      <c r="D47" s="559"/>
      <c r="E47" s="559"/>
      <c r="F47" s="559"/>
      <c r="G47" s="559"/>
      <c r="H47" s="559"/>
      <c r="I47" s="560"/>
    </row>
    <row r="48" spans="1:9" ht="15.75" customHeight="1" x14ac:dyDescent="0.2">
      <c r="A48" s="243"/>
      <c r="B48" s="559"/>
      <c r="C48" s="559"/>
      <c r="D48" s="559"/>
      <c r="E48" s="559"/>
      <c r="F48" s="559"/>
      <c r="G48" s="559"/>
      <c r="H48" s="559"/>
      <c r="I48" s="560"/>
    </row>
    <row r="49" spans="1:9" ht="15.75" customHeight="1" x14ac:dyDescent="0.2">
      <c r="A49" s="243"/>
      <c r="B49" s="559"/>
      <c r="C49" s="559"/>
      <c r="D49" s="559"/>
      <c r="E49" s="559"/>
      <c r="F49" s="559"/>
      <c r="G49" s="559"/>
      <c r="H49" s="559"/>
      <c r="I49" s="560"/>
    </row>
    <row r="50" spans="1:9" ht="15.75" customHeight="1" x14ac:dyDescent="0.2">
      <c r="A50" s="243"/>
      <c r="B50" s="559"/>
      <c r="C50" s="559"/>
      <c r="D50" s="559"/>
      <c r="E50" s="559"/>
      <c r="F50" s="559"/>
      <c r="G50" s="559"/>
      <c r="H50" s="559"/>
      <c r="I50" s="560"/>
    </row>
    <row r="51" spans="1:9" ht="15.75" customHeight="1" x14ac:dyDescent="0.2">
      <c r="A51" s="243"/>
      <c r="B51" s="559"/>
      <c r="C51" s="559"/>
      <c r="D51" s="559"/>
      <c r="E51" s="559"/>
      <c r="F51" s="559"/>
      <c r="G51" s="559"/>
      <c r="H51" s="559"/>
      <c r="I51" s="560"/>
    </row>
    <row r="52" spans="1:9" ht="15.75" customHeight="1" x14ac:dyDescent="0.2">
      <c r="A52" s="243"/>
      <c r="B52" s="559"/>
      <c r="C52" s="559"/>
      <c r="D52" s="559"/>
      <c r="E52" s="559"/>
      <c r="F52" s="559"/>
      <c r="G52" s="559"/>
      <c r="H52" s="559"/>
      <c r="I52" s="560"/>
    </row>
    <row r="53" spans="1:9" ht="15.75" customHeight="1" x14ac:dyDescent="0.2">
      <c r="A53" s="243"/>
      <c r="B53" s="559"/>
      <c r="C53" s="559"/>
      <c r="D53" s="559"/>
      <c r="E53" s="559"/>
      <c r="F53" s="559"/>
      <c r="G53" s="559"/>
      <c r="H53" s="559"/>
      <c r="I53" s="560"/>
    </row>
    <row r="54" spans="1:9" ht="15.75" customHeight="1" x14ac:dyDescent="0.2">
      <c r="A54" s="243"/>
      <c r="B54" s="559"/>
      <c r="C54" s="559"/>
      <c r="D54" s="559"/>
      <c r="E54" s="559"/>
      <c r="F54" s="559"/>
      <c r="G54" s="559"/>
      <c r="H54" s="559"/>
      <c r="I54" s="560"/>
    </row>
    <row r="55" spans="1:9" ht="15.75" customHeight="1" x14ac:dyDescent="0.2">
      <c r="A55" s="243"/>
      <c r="B55" s="559"/>
      <c r="C55" s="559"/>
      <c r="D55" s="559"/>
      <c r="E55" s="559"/>
      <c r="F55" s="559"/>
      <c r="G55" s="559"/>
      <c r="H55" s="559"/>
      <c r="I55" s="560"/>
    </row>
    <row r="56" spans="1:9" ht="15.75" customHeight="1" x14ac:dyDescent="0.2">
      <c r="A56" s="243"/>
      <c r="B56" s="559"/>
      <c r="C56" s="559"/>
      <c r="D56" s="559"/>
      <c r="E56" s="559"/>
      <c r="F56" s="559"/>
      <c r="G56" s="559"/>
      <c r="H56" s="559"/>
      <c r="I56" s="560"/>
    </row>
    <row r="57" spans="1:9" ht="15.75" customHeight="1" x14ac:dyDescent="0.2">
      <c r="A57" s="243"/>
      <c r="B57" s="559"/>
      <c r="C57" s="559"/>
      <c r="D57" s="559"/>
      <c r="E57" s="559"/>
      <c r="F57" s="559"/>
      <c r="G57" s="559"/>
      <c r="H57" s="559"/>
      <c r="I57" s="560"/>
    </row>
    <row r="58" spans="1:9" ht="15.75" customHeight="1" x14ac:dyDescent="0.2">
      <c r="A58" s="243"/>
      <c r="B58" s="559"/>
      <c r="C58" s="559"/>
      <c r="D58" s="559"/>
      <c r="E58" s="559"/>
      <c r="F58" s="559"/>
      <c r="G58" s="559"/>
      <c r="H58" s="559"/>
      <c r="I58" s="560"/>
    </row>
    <row r="59" spans="1:9" ht="15.75" customHeight="1" x14ac:dyDescent="0.2">
      <c r="A59" s="243"/>
      <c r="B59" s="559"/>
      <c r="C59" s="559"/>
      <c r="D59" s="559"/>
      <c r="E59" s="559"/>
      <c r="F59" s="559"/>
      <c r="G59" s="559"/>
      <c r="H59" s="559"/>
      <c r="I59" s="560"/>
    </row>
    <row r="60" spans="1:9" ht="15.75" customHeight="1" x14ac:dyDescent="0.2">
      <c r="A60" s="243"/>
      <c r="B60" s="559"/>
      <c r="C60" s="559"/>
      <c r="D60" s="559"/>
      <c r="E60" s="559"/>
      <c r="F60" s="559"/>
      <c r="G60" s="559"/>
      <c r="H60" s="559"/>
      <c r="I60" s="560"/>
    </row>
    <row r="61" spans="1:9" ht="15.75" customHeight="1" x14ac:dyDescent="0.2">
      <c r="A61" s="243"/>
      <c r="B61" s="559"/>
      <c r="C61" s="559"/>
      <c r="D61" s="559"/>
      <c r="E61" s="559"/>
      <c r="F61" s="559"/>
      <c r="G61" s="559"/>
      <c r="H61" s="559"/>
      <c r="I61" s="560"/>
    </row>
    <row r="62" spans="1:9" ht="15.75" customHeight="1" x14ac:dyDescent="0.2">
      <c r="A62" s="243"/>
      <c r="B62" s="559"/>
      <c r="C62" s="559"/>
      <c r="D62" s="559"/>
      <c r="E62" s="559"/>
      <c r="F62" s="559"/>
      <c r="G62" s="559"/>
      <c r="H62" s="559"/>
      <c r="I62" s="560"/>
    </row>
    <row r="63" spans="1:9" ht="15.75" customHeight="1" thickBot="1" x14ac:dyDescent="0.25">
      <c r="A63" s="323"/>
      <c r="B63" s="569"/>
      <c r="C63" s="569"/>
      <c r="D63" s="569"/>
      <c r="E63" s="569"/>
      <c r="F63" s="569"/>
      <c r="G63" s="569"/>
      <c r="H63" s="569"/>
      <c r="I63" s="570"/>
    </row>
  </sheetData>
  <sheetProtection password="EF1A" sheet="1" objects="1" scenarios="1" selectLockedCells="1"/>
  <mergeCells count="57">
    <mergeCell ref="B60:I60"/>
    <mergeCell ref="B61:I61"/>
    <mergeCell ref="B62:I62"/>
    <mergeCell ref="B50:I50"/>
    <mergeCell ref="B63:I63"/>
    <mergeCell ref="B52:I52"/>
    <mergeCell ref="B53:I53"/>
    <mergeCell ref="B54:I54"/>
    <mergeCell ref="B55:I55"/>
    <mergeCell ref="B56:I56"/>
    <mergeCell ref="B57:I57"/>
    <mergeCell ref="B58:I58"/>
    <mergeCell ref="B59:I59"/>
    <mergeCell ref="B44:I44"/>
    <mergeCell ref="B45:I45"/>
    <mergeCell ref="B46:I46"/>
    <mergeCell ref="B47:I47"/>
    <mergeCell ref="B48:I48"/>
    <mergeCell ref="B49:I49"/>
    <mergeCell ref="B51:I51"/>
    <mergeCell ref="B40:I40"/>
    <mergeCell ref="B41:I41"/>
    <mergeCell ref="B42:I42"/>
    <mergeCell ref="B43:I43"/>
    <mergeCell ref="B31:I31"/>
    <mergeCell ref="B20:I20"/>
    <mergeCell ref="B21:I21"/>
    <mergeCell ref="B22:I22"/>
    <mergeCell ref="B23:I23"/>
    <mergeCell ref="B24:I24"/>
    <mergeCell ref="B25:I25"/>
    <mergeCell ref="B26:I26"/>
    <mergeCell ref="B27:I27"/>
    <mergeCell ref="B28:I28"/>
    <mergeCell ref="B29:I29"/>
    <mergeCell ref="B30:I30"/>
    <mergeCell ref="B19:I19"/>
    <mergeCell ref="B1:D1"/>
    <mergeCell ref="B2:D2"/>
    <mergeCell ref="B3:D3"/>
    <mergeCell ref="A10:I10"/>
    <mergeCell ref="B11:I11"/>
    <mergeCell ref="B12:I12"/>
    <mergeCell ref="B13:I13"/>
    <mergeCell ref="B14:I14"/>
    <mergeCell ref="B15:I15"/>
    <mergeCell ref="B16:I16"/>
    <mergeCell ref="B17:I17"/>
    <mergeCell ref="B18:I18"/>
    <mergeCell ref="B37:I37"/>
    <mergeCell ref="B38:I38"/>
    <mergeCell ref="B39:I39"/>
    <mergeCell ref="B32:I32"/>
    <mergeCell ref="B33:I33"/>
    <mergeCell ref="B34:I34"/>
    <mergeCell ref="B35:I35"/>
    <mergeCell ref="B36:I36"/>
  </mergeCells>
  <pageMargins left="0.7" right="0.7" top="0.75" bottom="0.75" header="0.3" footer="0.3"/>
  <pageSetup scale="70" orientation="portrait" r:id="rId1"/>
  <headerFooter>
    <oddFooter>&amp;L&amp;F&amp;C&amp;A&amp;RPage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17"/>
  <sheetViews>
    <sheetView showGridLines="0" zoomScaleNormal="100" workbookViewId="0">
      <selection activeCell="H12" sqref="H12"/>
    </sheetView>
  </sheetViews>
  <sheetFormatPr defaultRowHeight="12.75" x14ac:dyDescent="0.2"/>
  <cols>
    <col min="1" max="1" width="5.42578125" style="162" customWidth="1"/>
    <col min="2" max="2" width="20" style="162" customWidth="1"/>
    <col min="3" max="3" width="7.5703125" style="162" customWidth="1"/>
    <col min="4" max="4" width="21.5703125" style="33" customWidth="1"/>
    <col min="5" max="5" width="24.5703125" style="33" customWidth="1"/>
    <col min="6" max="6" width="7" style="162" customWidth="1"/>
    <col min="7" max="7" width="11.5703125" style="146" customWidth="1"/>
    <col min="8" max="8" width="11.5703125" style="38" customWidth="1"/>
    <col min="9" max="9" width="9.7109375" style="147" customWidth="1"/>
    <col min="10" max="10" width="11.140625" style="151" customWidth="1"/>
    <col min="11" max="11" width="21.140625" style="151" customWidth="1"/>
    <col min="12" max="12" width="12.42578125" style="150" customWidth="1"/>
    <col min="13" max="13" width="11.140625" style="150" customWidth="1"/>
    <col min="14" max="14" width="8.28515625" style="150" customWidth="1"/>
    <col min="15" max="15" width="9" style="33" customWidth="1"/>
    <col min="16" max="16" width="13" style="33" customWidth="1"/>
    <col min="17" max="17" width="27" style="33" customWidth="1"/>
    <col min="18" max="19" width="9.7109375" style="33" customWidth="1"/>
    <col min="20" max="20" width="30.7109375" style="33" customWidth="1"/>
    <col min="21" max="16384" width="9.140625" style="33"/>
  </cols>
  <sheetData>
    <row r="1" spans="1:17" s="55" customFormat="1" ht="18.75" customHeight="1" thickBot="1" x14ac:dyDescent="0.25">
      <c r="A1" s="588" t="s">
        <v>166</v>
      </c>
      <c r="B1" s="589"/>
      <c r="C1" s="573" t="str">
        <f>IF('Invoice Summary'!B1="","",'Invoice Summary'!B1)</f>
        <v/>
      </c>
      <c r="D1" s="573"/>
      <c r="E1" s="574"/>
      <c r="F1" s="154"/>
      <c r="G1" s="583" t="s">
        <v>200</v>
      </c>
      <c r="H1" s="584"/>
      <c r="I1" s="584"/>
      <c r="J1" s="585"/>
      <c r="K1" s="510" t="str">
        <f>IF('Invoice Summary'!I3="","",'Invoice Summary'!I3)</f>
        <v/>
      </c>
      <c r="L1" s="510"/>
      <c r="M1" s="156"/>
      <c r="N1" s="156"/>
      <c r="P1" s="157"/>
      <c r="Q1" s="157"/>
    </row>
    <row r="2" spans="1:17" s="55" customFormat="1" ht="18.75" customHeight="1" x14ac:dyDescent="0.2">
      <c r="A2" s="590" t="s">
        <v>0</v>
      </c>
      <c r="B2" s="591"/>
      <c r="C2" s="575" t="str">
        <f>IF('Invoice Summary'!B4="","",'Invoice Summary'!B4)</f>
        <v/>
      </c>
      <c r="D2" s="575"/>
      <c r="E2" s="576"/>
      <c r="F2" s="154"/>
      <c r="H2" s="155"/>
      <c r="I2" s="155"/>
      <c r="J2" s="155"/>
      <c r="K2" s="155"/>
      <c r="L2" s="156"/>
      <c r="M2" s="156"/>
      <c r="N2" s="156"/>
      <c r="Q2" s="157"/>
    </row>
    <row r="3" spans="1:17" s="55" customFormat="1" ht="18.75" customHeight="1" thickBot="1" x14ac:dyDescent="0.25">
      <c r="A3" s="571" t="s">
        <v>25</v>
      </c>
      <c r="B3" s="572"/>
      <c r="C3" s="577" t="str">
        <f>IF('Invoice Summary'!B5="","",'Invoice Summary'!B5)</f>
        <v/>
      </c>
      <c r="D3" s="577"/>
      <c r="E3" s="578"/>
      <c r="F3" s="154"/>
      <c r="H3" s="155"/>
      <c r="I3" s="155"/>
      <c r="J3" s="155"/>
      <c r="K3" s="155"/>
      <c r="L3" s="156"/>
      <c r="M3" s="156"/>
      <c r="N3" s="156"/>
      <c r="P3" s="157"/>
      <c r="Q3" s="157"/>
    </row>
    <row r="4" spans="1:17" s="55" customFormat="1" ht="18.75" customHeight="1" thickBot="1" x14ac:dyDescent="0.25">
      <c r="A4" s="154"/>
      <c r="B4" s="154"/>
      <c r="C4" s="154"/>
      <c r="D4" s="52"/>
      <c r="E4" s="52"/>
      <c r="F4" s="104"/>
      <c r="G4" s="133"/>
      <c r="I4" s="155"/>
      <c r="J4" s="155"/>
      <c r="K4" s="155"/>
      <c r="L4" s="156"/>
      <c r="M4" s="156"/>
      <c r="N4" s="156"/>
      <c r="P4" s="157"/>
      <c r="Q4" s="157"/>
    </row>
    <row r="5" spans="1:17" s="55" customFormat="1" ht="18.75" customHeight="1" x14ac:dyDescent="0.2">
      <c r="A5" s="579" t="s">
        <v>168</v>
      </c>
      <c r="B5" s="580"/>
      <c r="C5" s="580"/>
      <c r="D5" s="389" t="str">
        <f>IF('Invoice Summary'!B7="","",'Invoice Summary'!B7)</f>
        <v/>
      </c>
      <c r="F5" s="104"/>
      <c r="G5" s="133"/>
      <c r="I5" s="155"/>
      <c r="J5" s="155"/>
      <c r="K5" s="155"/>
      <c r="L5" s="156"/>
      <c r="M5" s="156"/>
      <c r="N5" s="156"/>
    </row>
    <row r="6" spans="1:17" s="55" customFormat="1" ht="18.75" customHeight="1" thickBot="1" x14ac:dyDescent="0.25">
      <c r="A6" s="586" t="s">
        <v>23</v>
      </c>
      <c r="B6" s="587"/>
      <c r="C6" s="587"/>
      <c r="D6" s="390" t="str">
        <f>IF('Invoice Summary'!B8="","",'Invoice Summary'!B8)</f>
        <v/>
      </c>
      <c r="E6" s="102"/>
      <c r="F6" s="103"/>
      <c r="G6" s="133"/>
      <c r="I6" s="155"/>
      <c r="J6" s="157"/>
      <c r="L6" s="156"/>
      <c r="M6" s="156"/>
      <c r="N6" s="156"/>
    </row>
    <row r="7" spans="1:17" s="55" customFormat="1" ht="18.75" customHeight="1" thickBot="1" x14ac:dyDescent="0.25">
      <c r="A7" s="586" t="s">
        <v>1</v>
      </c>
      <c r="B7" s="587"/>
      <c r="C7" s="587"/>
      <c r="D7" s="390" t="str">
        <f>IF('Invoice Summary'!B9="","",'Invoice Summary'!B9)</f>
        <v/>
      </c>
      <c r="E7" s="134" t="s">
        <v>190</v>
      </c>
      <c r="F7" s="581" t="str">
        <f>IF('Invoice Summary'!D9="","",'Invoice Summary'!D9)</f>
        <v/>
      </c>
      <c r="G7" s="582"/>
      <c r="J7" s="158"/>
      <c r="L7" s="156"/>
      <c r="M7" s="156"/>
      <c r="N7" s="156"/>
    </row>
    <row r="8" spans="1:17" s="55" customFormat="1" ht="18.75" customHeight="1" thickBot="1" x14ac:dyDescent="0.25">
      <c r="A8" s="571" t="s">
        <v>202</v>
      </c>
      <c r="B8" s="572"/>
      <c r="C8" s="572"/>
      <c r="D8" s="391" t="str">
        <f>IF('Invoice Summary'!B10="","",'Invoice Summary'!B10)</f>
        <v/>
      </c>
      <c r="E8" s="103"/>
      <c r="J8" s="158"/>
      <c r="L8" s="156"/>
      <c r="M8" s="156"/>
      <c r="N8" s="156"/>
    </row>
    <row r="9" spans="1:17" s="28" customFormat="1" ht="18.75" customHeight="1" x14ac:dyDescent="0.2">
      <c r="A9" s="31"/>
      <c r="B9" s="31"/>
      <c r="C9" s="31"/>
      <c r="D9" s="27"/>
      <c r="F9" s="31"/>
      <c r="G9" s="29"/>
      <c r="L9" s="156"/>
      <c r="M9" s="156"/>
      <c r="N9" s="156"/>
    </row>
    <row r="10" spans="1:17" s="43" customFormat="1" ht="45" customHeight="1" x14ac:dyDescent="0.2">
      <c r="A10" s="39" t="s">
        <v>37</v>
      </c>
      <c r="B10" s="87" t="s">
        <v>164</v>
      </c>
      <c r="C10" s="87" t="s">
        <v>46</v>
      </c>
      <c r="D10" s="39" t="s">
        <v>17</v>
      </c>
      <c r="E10" s="188" t="s">
        <v>118</v>
      </c>
      <c r="F10" s="188" t="s">
        <v>223</v>
      </c>
      <c r="G10" s="188" t="s">
        <v>275</v>
      </c>
      <c r="H10" s="41" t="s">
        <v>3</v>
      </c>
      <c r="I10" s="42" t="s">
        <v>44</v>
      </c>
      <c r="J10" s="188" t="s">
        <v>237</v>
      </c>
      <c r="K10" s="87" t="s">
        <v>36</v>
      </c>
      <c r="L10" s="40" t="s">
        <v>45</v>
      </c>
      <c r="M10" s="87" t="s">
        <v>214</v>
      </c>
      <c r="N10" s="188" t="s">
        <v>215</v>
      </c>
    </row>
    <row r="11" spans="1:17" s="28" customFormat="1" ht="16.5" customHeight="1" x14ac:dyDescent="0.2">
      <c r="A11" s="363"/>
      <c r="B11" s="363"/>
      <c r="C11" s="363"/>
      <c r="D11" s="363"/>
      <c r="E11" s="366"/>
      <c r="F11" s="372" t="s">
        <v>277</v>
      </c>
      <c r="G11" s="363"/>
      <c r="H11" s="365"/>
      <c r="I11" s="364"/>
      <c r="J11" s="363"/>
      <c r="K11" s="161" t="str">
        <f t="shared" ref="K11:K74" si="0">IF(A11="LA",VLOOKUP(D11,EMP,2,FALSE),IF(A11="MA",D11,IF(A11="EQ",D11,IF(A11="RE",D11," "))))</f>
        <v xml:space="preserve"> </v>
      </c>
      <c r="L11" s="159" t="str">
        <f t="shared" ref="L11:L74" si="1">IF(A11="MA",VLOOKUP(D11,MA_COST,2,FALSE),IF(A11="LA",VLOOKUP(K11,LA_COST,2,FALSE),IF(A11="RE",VLOOKUP(D11,RE_COST,2,FALSE),IF(A11="EQ",VLOOKUP(D11,EQ_COST,2,FALSE),""))))</f>
        <v/>
      </c>
      <c r="M11" s="160" t="str">
        <f>IF(J11="","",IF(A11="MA",I11*L11*(1+'Invoice Summary'!$K$18),IF(A11="EQ",I11*L11*(1+'Invoice Summary'!$K$19),I11*L11)))</f>
        <v/>
      </c>
      <c r="N11" s="188" t="str">
        <f>IF(AND('Invoice Charges Detail'!A11="MA",'Invoice Summary'!$K$18&gt;0),"*",IF(AND('Invoice Charges Detail'!A11="EQ",'Invoice Summary'!$K$19&gt;0),"*",""))</f>
        <v/>
      </c>
    </row>
    <row r="12" spans="1:17" s="28" customFormat="1" ht="16.5" customHeight="1" x14ac:dyDescent="0.2">
      <c r="A12" s="363"/>
      <c r="B12" s="363"/>
      <c r="C12" s="372"/>
      <c r="D12" s="363"/>
      <c r="E12" s="366"/>
      <c r="F12" s="372" t="s">
        <v>277</v>
      </c>
      <c r="G12" s="372"/>
      <c r="H12" s="365"/>
      <c r="I12" s="364"/>
      <c r="J12" s="363"/>
      <c r="K12" s="161" t="str">
        <f t="shared" si="0"/>
        <v xml:space="preserve"> </v>
      </c>
      <c r="L12" s="159" t="str">
        <f t="shared" si="1"/>
        <v/>
      </c>
      <c r="M12" s="160" t="str">
        <f>IF(J12="","",IF(A12="MA",I12*L12*(1+'Invoice Summary'!$K$18),IF(A12="EQ",I12*L12*(1+'Invoice Summary'!$K$19),I12*L12)))</f>
        <v/>
      </c>
      <c r="N12" s="188" t="str">
        <f>IF(AND('Invoice Charges Detail'!A12="MA",'Invoice Summary'!$K$18&gt;0),"*",IF(AND('Invoice Charges Detail'!A12="EQ",'Invoice Summary'!$K$19&gt;0),"*",""))</f>
        <v/>
      </c>
    </row>
    <row r="13" spans="1:17" s="28" customFormat="1" ht="16.5" customHeight="1" x14ac:dyDescent="0.2">
      <c r="A13" s="372"/>
      <c r="B13" s="372"/>
      <c r="C13" s="372"/>
      <c r="D13" s="372"/>
      <c r="E13" s="366"/>
      <c r="F13" s="372" t="s">
        <v>277</v>
      </c>
      <c r="G13" s="372"/>
      <c r="H13" s="365"/>
      <c r="I13" s="364"/>
      <c r="J13" s="372"/>
      <c r="K13" s="161" t="str">
        <f t="shared" si="0"/>
        <v xml:space="preserve"> </v>
      </c>
      <c r="L13" s="159" t="str">
        <f t="shared" si="1"/>
        <v/>
      </c>
      <c r="M13" s="160" t="str">
        <f>IF(J13="","",IF(A13="MA",I13*L13*(1+'Invoice Summary'!$K$18),IF(A13="EQ",I13*L13*(1+'Invoice Summary'!$K$19),I13*L13)))</f>
        <v/>
      </c>
      <c r="N13" s="188" t="str">
        <f>IF(AND('Invoice Charges Detail'!A13="MA",'Invoice Summary'!$K$18&gt;0),"*",IF(AND('Invoice Charges Detail'!A13="EQ",'Invoice Summary'!$K$19&gt;0),"*",""))</f>
        <v/>
      </c>
    </row>
    <row r="14" spans="1:17" s="28" customFormat="1" ht="16.5" customHeight="1" x14ac:dyDescent="0.2">
      <c r="A14" s="372"/>
      <c r="B14" s="372"/>
      <c r="C14" s="372"/>
      <c r="D14" s="372"/>
      <c r="E14" s="366"/>
      <c r="F14" s="372" t="s">
        <v>277</v>
      </c>
      <c r="G14" s="372"/>
      <c r="H14" s="365"/>
      <c r="I14" s="364"/>
      <c r="J14" s="372"/>
      <c r="K14" s="161" t="str">
        <f t="shared" si="0"/>
        <v xml:space="preserve"> </v>
      </c>
      <c r="L14" s="159" t="str">
        <f t="shared" si="1"/>
        <v/>
      </c>
      <c r="M14" s="160" t="str">
        <f>IF(J14="","",IF(A14="MA",I14*L14*(1+'Invoice Summary'!$K$18),IF(A14="EQ",I14*L14*(1+'Invoice Summary'!$K$19),I14*L14)))</f>
        <v/>
      </c>
      <c r="N14" s="188" t="str">
        <f>IF(AND('Invoice Charges Detail'!A14="MA",'Invoice Summary'!$K$18&gt;0),"*",IF(AND('Invoice Charges Detail'!A14="EQ",'Invoice Summary'!$K$19&gt;0),"*",""))</f>
        <v/>
      </c>
    </row>
    <row r="15" spans="1:17" s="28" customFormat="1" ht="16.5" customHeight="1" x14ac:dyDescent="0.2">
      <c r="A15" s="245"/>
      <c r="B15" s="245"/>
      <c r="C15" s="245"/>
      <c r="D15" s="245"/>
      <c r="E15" s="248"/>
      <c r="F15" s="245" t="s">
        <v>277</v>
      </c>
      <c r="G15" s="245"/>
      <c r="H15" s="247"/>
      <c r="I15" s="246"/>
      <c r="J15" s="245"/>
      <c r="K15" s="161" t="str">
        <f t="shared" si="0"/>
        <v xml:space="preserve"> </v>
      </c>
      <c r="L15" s="159" t="str">
        <f t="shared" si="1"/>
        <v/>
      </c>
      <c r="M15" s="160" t="str">
        <f>IF(J15="","",IF(A15="MA",I15*L15*(1+'Invoice Summary'!$K$18),IF(A15="EQ",I15*L15*(1+'Invoice Summary'!$K$19),I15*L15)))</f>
        <v/>
      </c>
      <c r="N15" s="188" t="str">
        <f>IF(AND('Invoice Charges Detail'!A15="MA",'Invoice Summary'!$K$18&gt;0),"*",IF(AND('Invoice Charges Detail'!A15="EQ",'Invoice Summary'!$K$19&gt;0),"*",""))</f>
        <v/>
      </c>
    </row>
    <row r="16" spans="1:17" s="28" customFormat="1" ht="16.5" customHeight="1" x14ac:dyDescent="0.2">
      <c r="A16" s="245"/>
      <c r="B16" s="245"/>
      <c r="C16" s="245"/>
      <c r="D16" s="245"/>
      <c r="E16" s="248"/>
      <c r="F16" s="245" t="s">
        <v>277</v>
      </c>
      <c r="G16" s="245"/>
      <c r="H16" s="247"/>
      <c r="I16" s="246"/>
      <c r="J16" s="245"/>
      <c r="K16" s="161" t="str">
        <f t="shared" si="0"/>
        <v xml:space="preserve"> </v>
      </c>
      <c r="L16" s="159" t="str">
        <f t="shared" si="1"/>
        <v/>
      </c>
      <c r="M16" s="160" t="str">
        <f>IF(J16="","",IF(A16="MA",I16*L16*(1+'Invoice Summary'!$K$18),IF(A16="EQ",I16*L16*(1+'Invoice Summary'!$K$19),I16*L16)))</f>
        <v/>
      </c>
      <c r="N16" s="188" t="str">
        <f>IF(AND('Invoice Charges Detail'!A16="MA",'Invoice Summary'!$K$18&gt;0),"*",IF(AND('Invoice Charges Detail'!A16="EQ",'Invoice Summary'!$K$19&gt;0),"*",""))</f>
        <v/>
      </c>
    </row>
    <row r="17" spans="1:14" s="28" customFormat="1" ht="16.5" customHeight="1" x14ac:dyDescent="0.2">
      <c r="A17" s="245"/>
      <c r="B17" s="245"/>
      <c r="C17" s="245"/>
      <c r="D17" s="245"/>
      <c r="E17" s="248"/>
      <c r="F17" s="245" t="s">
        <v>277</v>
      </c>
      <c r="G17" s="245"/>
      <c r="H17" s="247"/>
      <c r="I17" s="246"/>
      <c r="J17" s="245"/>
      <c r="K17" s="161" t="str">
        <f t="shared" si="0"/>
        <v xml:space="preserve"> </v>
      </c>
      <c r="L17" s="159" t="str">
        <f t="shared" si="1"/>
        <v/>
      </c>
      <c r="M17" s="160" t="str">
        <f>IF(J17="","",IF(A17="MA",I17*L17*(1+'Invoice Summary'!$K$18),IF(A17="EQ",I17*L17*(1+'Invoice Summary'!$K$19),I17*L17)))</f>
        <v/>
      </c>
      <c r="N17" s="188" t="str">
        <f>IF(AND('Invoice Charges Detail'!A17="MA",'Invoice Summary'!$K$18&gt;0),"*",IF(AND('Invoice Charges Detail'!A17="EQ",'Invoice Summary'!$K$19&gt;0),"*",""))</f>
        <v/>
      </c>
    </row>
    <row r="18" spans="1:14" s="28" customFormat="1" ht="16.5" customHeight="1" x14ac:dyDescent="0.2">
      <c r="A18" s="245"/>
      <c r="B18" s="245"/>
      <c r="C18" s="245"/>
      <c r="D18" s="245"/>
      <c r="E18" s="248"/>
      <c r="F18" s="245" t="s">
        <v>277</v>
      </c>
      <c r="G18" s="245"/>
      <c r="H18" s="244"/>
      <c r="I18" s="246"/>
      <c r="J18" s="245"/>
      <c r="K18" s="161" t="str">
        <f t="shared" si="0"/>
        <v xml:space="preserve"> </v>
      </c>
      <c r="L18" s="159" t="str">
        <f t="shared" si="1"/>
        <v/>
      </c>
      <c r="M18" s="160" t="str">
        <f>IF(J18="","",IF(A18="MA",I18*L18*(1+'Invoice Summary'!$K$18),IF(A18="EQ",I18*L18*(1+'Invoice Summary'!$K$19),I18*L18)))</f>
        <v/>
      </c>
      <c r="N18" s="188" t="str">
        <f>IF(AND('Invoice Charges Detail'!A18="MA",'Invoice Summary'!$K$18&gt;0),"*",IF(AND('Invoice Charges Detail'!A18="EQ",'Invoice Summary'!$K$19&gt;0),"*",""))</f>
        <v/>
      </c>
    </row>
    <row r="19" spans="1:14" s="28" customFormat="1" ht="16.5" customHeight="1" x14ac:dyDescent="0.2">
      <c r="A19" s="245"/>
      <c r="B19" s="245"/>
      <c r="C19" s="245"/>
      <c r="D19" s="245"/>
      <c r="E19" s="248"/>
      <c r="F19" s="245" t="s">
        <v>277</v>
      </c>
      <c r="G19" s="245"/>
      <c r="H19" s="247"/>
      <c r="I19" s="246"/>
      <c r="J19" s="245"/>
      <c r="K19" s="161" t="str">
        <f t="shared" si="0"/>
        <v xml:space="preserve"> </v>
      </c>
      <c r="L19" s="159" t="str">
        <f t="shared" si="1"/>
        <v/>
      </c>
      <c r="M19" s="160" t="str">
        <f>IF(J19="","",IF(A19="MA",I19*L19*(1+'Invoice Summary'!$K$18),IF(A19="EQ",I19*L19*(1+'Invoice Summary'!$K$19),I19*L19)))</f>
        <v/>
      </c>
      <c r="N19" s="188" t="str">
        <f>IF(AND('Invoice Charges Detail'!A19="MA",'Invoice Summary'!$K$18&gt;0),"*",IF(AND('Invoice Charges Detail'!A19="EQ",'Invoice Summary'!$K$19&gt;0),"*",""))</f>
        <v/>
      </c>
    </row>
    <row r="20" spans="1:14" s="28" customFormat="1" ht="16.5" customHeight="1" x14ac:dyDescent="0.2">
      <c r="A20" s="245"/>
      <c r="B20" s="245"/>
      <c r="C20" s="245"/>
      <c r="D20" s="245"/>
      <c r="E20" s="248"/>
      <c r="F20" s="245" t="s">
        <v>277</v>
      </c>
      <c r="G20" s="245"/>
      <c r="H20" s="247"/>
      <c r="I20" s="246"/>
      <c r="J20" s="245"/>
      <c r="K20" s="161" t="str">
        <f t="shared" si="0"/>
        <v xml:space="preserve"> </v>
      </c>
      <c r="L20" s="159" t="str">
        <f t="shared" si="1"/>
        <v/>
      </c>
      <c r="M20" s="160" t="str">
        <f>IF(J20="","",IF(A20="MA",I20*L20*(1+'Invoice Summary'!$K$18),IF(A20="EQ",I20*L20*(1+'Invoice Summary'!$K$19),I20*L20)))</f>
        <v/>
      </c>
      <c r="N20" s="188" t="str">
        <f>IF(AND('Invoice Charges Detail'!A20="MA",'Invoice Summary'!$K$18&gt;0),"*",IF(AND('Invoice Charges Detail'!A20="EQ",'Invoice Summary'!$K$19&gt;0),"*",""))</f>
        <v/>
      </c>
    </row>
    <row r="21" spans="1:14" s="28" customFormat="1" ht="16.5" customHeight="1" x14ac:dyDescent="0.2">
      <c r="A21" s="245"/>
      <c r="B21" s="245"/>
      <c r="C21" s="245"/>
      <c r="D21" s="245"/>
      <c r="E21" s="248"/>
      <c r="F21" s="245" t="s">
        <v>277</v>
      </c>
      <c r="G21" s="245"/>
      <c r="H21" s="247"/>
      <c r="I21" s="246"/>
      <c r="J21" s="245"/>
      <c r="K21" s="161" t="str">
        <f t="shared" si="0"/>
        <v xml:space="preserve"> </v>
      </c>
      <c r="L21" s="159" t="str">
        <f t="shared" si="1"/>
        <v/>
      </c>
      <c r="M21" s="160" t="str">
        <f>IF(J21="","",IF(A21="MA",I21*L21*(1+'Invoice Summary'!$K$18),IF(A21="EQ",I21*L21*(1+'Invoice Summary'!$K$19),I21*L21)))</f>
        <v/>
      </c>
      <c r="N21" s="188" t="str">
        <f>IF(AND('Invoice Charges Detail'!A21="MA",'Invoice Summary'!$K$18&gt;0),"*",IF(AND('Invoice Charges Detail'!A21="EQ",'Invoice Summary'!$K$19&gt;0),"*",""))</f>
        <v/>
      </c>
    </row>
    <row r="22" spans="1:14" s="28" customFormat="1" ht="16.5" customHeight="1" x14ac:dyDescent="0.2">
      <c r="A22" s="245"/>
      <c r="B22" s="245"/>
      <c r="C22" s="245"/>
      <c r="D22" s="245"/>
      <c r="E22" s="248"/>
      <c r="F22" s="245" t="s">
        <v>277</v>
      </c>
      <c r="G22" s="245"/>
      <c r="H22" s="247"/>
      <c r="I22" s="246"/>
      <c r="J22" s="245"/>
      <c r="K22" s="161" t="str">
        <f t="shared" si="0"/>
        <v xml:space="preserve"> </v>
      </c>
      <c r="L22" s="159" t="str">
        <f t="shared" si="1"/>
        <v/>
      </c>
      <c r="M22" s="160" t="str">
        <f>IF(J22="","",IF(A22="MA",I22*L22*(1+'Invoice Summary'!$K$18),IF(A22="EQ",I22*L22*(1+'Invoice Summary'!$K$19),I22*L22)))</f>
        <v/>
      </c>
      <c r="N22" s="188" t="str">
        <f>IF(AND('Invoice Charges Detail'!A22="MA",'Invoice Summary'!$K$18&gt;0),"*",IF(AND('Invoice Charges Detail'!A22="EQ",'Invoice Summary'!$K$19&gt;0),"*",""))</f>
        <v/>
      </c>
    </row>
    <row r="23" spans="1:14" s="28" customFormat="1" ht="16.5" customHeight="1" x14ac:dyDescent="0.2">
      <c r="A23" s="245"/>
      <c r="B23" s="245"/>
      <c r="C23" s="245"/>
      <c r="D23" s="245"/>
      <c r="E23" s="248"/>
      <c r="F23" s="245" t="s">
        <v>277</v>
      </c>
      <c r="G23" s="245"/>
      <c r="H23" s="247"/>
      <c r="I23" s="246"/>
      <c r="J23" s="245"/>
      <c r="K23" s="161" t="str">
        <f t="shared" si="0"/>
        <v xml:space="preserve"> </v>
      </c>
      <c r="L23" s="159" t="str">
        <f t="shared" si="1"/>
        <v/>
      </c>
      <c r="M23" s="160" t="str">
        <f>IF(J23="","",IF(A23="MA",I23*L23*(1+'Invoice Summary'!$K$18),IF(A23="EQ",I23*L23*(1+'Invoice Summary'!$K$19),I23*L23)))</f>
        <v/>
      </c>
      <c r="N23" s="188" t="str">
        <f>IF(AND('Invoice Charges Detail'!A23="MA",'Invoice Summary'!$K$18&gt;0),"*",IF(AND('Invoice Charges Detail'!A23="EQ",'Invoice Summary'!$K$19&gt;0),"*",""))</f>
        <v/>
      </c>
    </row>
    <row r="24" spans="1:14" s="28" customFormat="1" ht="16.5" customHeight="1" x14ac:dyDescent="0.2">
      <c r="A24" s="245"/>
      <c r="B24" s="245"/>
      <c r="C24" s="245"/>
      <c r="D24" s="245"/>
      <c r="E24" s="248"/>
      <c r="F24" s="245" t="s">
        <v>277</v>
      </c>
      <c r="G24" s="245"/>
      <c r="H24" s="247"/>
      <c r="I24" s="246"/>
      <c r="J24" s="245"/>
      <c r="K24" s="161" t="str">
        <f t="shared" si="0"/>
        <v xml:space="preserve"> </v>
      </c>
      <c r="L24" s="159" t="str">
        <f t="shared" si="1"/>
        <v/>
      </c>
      <c r="M24" s="160" t="str">
        <f>IF(J24="","",IF(A24="MA",I24*L24*(1+'Invoice Summary'!$K$18),IF(A24="EQ",I24*L24*(1+'Invoice Summary'!$K$19),I24*L24)))</f>
        <v/>
      </c>
      <c r="N24" s="188" t="str">
        <f>IF(AND('Invoice Charges Detail'!A24="MA",'Invoice Summary'!$K$18&gt;0),"*",IF(AND('Invoice Charges Detail'!A24="EQ",'Invoice Summary'!$K$19&gt;0),"*",""))</f>
        <v/>
      </c>
    </row>
    <row r="25" spans="1:14" s="28" customFormat="1" ht="16.5" customHeight="1" x14ac:dyDescent="0.2">
      <c r="A25" s="245"/>
      <c r="B25" s="245"/>
      <c r="C25" s="245"/>
      <c r="D25" s="245"/>
      <c r="E25" s="248"/>
      <c r="F25" s="245" t="s">
        <v>277</v>
      </c>
      <c r="G25" s="245"/>
      <c r="H25" s="247"/>
      <c r="I25" s="246"/>
      <c r="J25" s="245"/>
      <c r="K25" s="161" t="str">
        <f t="shared" si="0"/>
        <v xml:space="preserve"> </v>
      </c>
      <c r="L25" s="159" t="str">
        <f t="shared" si="1"/>
        <v/>
      </c>
      <c r="M25" s="160" t="str">
        <f>IF(J25="","",IF(A25="MA",I25*L25*(1+'Invoice Summary'!$K$18),IF(A25="EQ",I25*L25*(1+'Invoice Summary'!$K$19),I25*L25)))</f>
        <v/>
      </c>
      <c r="N25" s="188" t="str">
        <f>IF(AND('Invoice Charges Detail'!A25="MA",'Invoice Summary'!$K$18&gt;0),"*",IF(AND('Invoice Charges Detail'!A25="EQ",'Invoice Summary'!$K$19&gt;0),"*",""))</f>
        <v/>
      </c>
    </row>
    <row r="26" spans="1:14" s="28" customFormat="1" ht="16.5" customHeight="1" x14ac:dyDescent="0.2">
      <c r="A26" s="245"/>
      <c r="B26" s="245"/>
      <c r="C26" s="245"/>
      <c r="D26" s="245"/>
      <c r="E26" s="248"/>
      <c r="F26" s="245" t="s">
        <v>277</v>
      </c>
      <c r="G26" s="245"/>
      <c r="H26" s="247"/>
      <c r="I26" s="246"/>
      <c r="J26" s="245"/>
      <c r="K26" s="161" t="str">
        <f t="shared" si="0"/>
        <v xml:space="preserve"> </v>
      </c>
      <c r="L26" s="159" t="str">
        <f t="shared" si="1"/>
        <v/>
      </c>
      <c r="M26" s="160" t="str">
        <f>IF(J26="","",IF(A26="MA",I26*L26*(1+'Invoice Summary'!$K$18),IF(A26="EQ",I26*L26*(1+'Invoice Summary'!$K$19),I26*L26)))</f>
        <v/>
      </c>
      <c r="N26" s="188" t="str">
        <f>IF(AND('Invoice Charges Detail'!A26="MA",'Invoice Summary'!$K$18&gt;0),"*",IF(AND('Invoice Charges Detail'!A26="EQ",'Invoice Summary'!$K$19&gt;0),"*",""))</f>
        <v/>
      </c>
    </row>
    <row r="27" spans="1:14" s="28" customFormat="1" ht="16.5" customHeight="1" x14ac:dyDescent="0.2">
      <c r="A27" s="245"/>
      <c r="B27" s="245"/>
      <c r="C27" s="245"/>
      <c r="D27" s="245"/>
      <c r="E27" s="248"/>
      <c r="F27" s="245" t="s">
        <v>277</v>
      </c>
      <c r="G27" s="245"/>
      <c r="H27" s="247"/>
      <c r="I27" s="246"/>
      <c r="J27" s="245"/>
      <c r="K27" s="161" t="str">
        <f t="shared" si="0"/>
        <v xml:space="preserve"> </v>
      </c>
      <c r="L27" s="159" t="str">
        <f t="shared" si="1"/>
        <v/>
      </c>
      <c r="M27" s="160" t="str">
        <f>IF(J27="","",IF(A27="MA",I27*L27*(1+'Invoice Summary'!$K$18),IF(A27="EQ",I27*L27*(1+'Invoice Summary'!$K$19),I27*L27)))</f>
        <v/>
      </c>
      <c r="N27" s="188" t="str">
        <f>IF(AND('Invoice Charges Detail'!A27="MA",'Invoice Summary'!$K$18&gt;0),"*",IF(AND('Invoice Charges Detail'!A27="EQ",'Invoice Summary'!$K$19&gt;0),"*",""))</f>
        <v/>
      </c>
    </row>
    <row r="28" spans="1:14" s="28" customFormat="1" ht="16.5" customHeight="1" x14ac:dyDescent="0.2">
      <c r="A28" s="245"/>
      <c r="B28" s="245"/>
      <c r="C28" s="245"/>
      <c r="D28" s="245"/>
      <c r="E28" s="248"/>
      <c r="F28" s="245" t="s">
        <v>277</v>
      </c>
      <c r="G28" s="245"/>
      <c r="H28" s="247"/>
      <c r="I28" s="246"/>
      <c r="J28" s="245"/>
      <c r="K28" s="161" t="str">
        <f t="shared" si="0"/>
        <v xml:space="preserve"> </v>
      </c>
      <c r="L28" s="159" t="str">
        <f t="shared" si="1"/>
        <v/>
      </c>
      <c r="M28" s="160" t="str">
        <f>IF(J28="","",IF(A28="MA",I28*L28*(1+'Invoice Summary'!$K$18),IF(A28="EQ",I28*L28*(1+'Invoice Summary'!$K$19),I28*L28)))</f>
        <v/>
      </c>
      <c r="N28" s="188" t="str">
        <f>IF(AND('Invoice Charges Detail'!A28="MA",'Invoice Summary'!$K$18&gt;0),"*",IF(AND('Invoice Charges Detail'!A28="EQ",'Invoice Summary'!$K$19&gt;0),"*",""))</f>
        <v/>
      </c>
    </row>
    <row r="29" spans="1:14" ht="16.5" customHeight="1" x14ac:dyDescent="0.2">
      <c r="A29" s="245"/>
      <c r="B29" s="245"/>
      <c r="C29" s="245"/>
      <c r="D29" s="245"/>
      <c r="E29" s="248"/>
      <c r="F29" s="245" t="s">
        <v>277</v>
      </c>
      <c r="G29" s="245"/>
      <c r="H29" s="247"/>
      <c r="I29" s="246"/>
      <c r="J29" s="245"/>
      <c r="K29" s="161" t="str">
        <f t="shared" si="0"/>
        <v xml:space="preserve"> </v>
      </c>
      <c r="L29" s="159" t="str">
        <f t="shared" si="1"/>
        <v/>
      </c>
      <c r="M29" s="160" t="str">
        <f>IF(J29="","",IF(A29="MA",I29*L29*(1+'Invoice Summary'!$K$18),IF(A29="EQ",I29*L29*(1+'Invoice Summary'!$K$19),I29*L29)))</f>
        <v/>
      </c>
      <c r="N29" s="188" t="str">
        <f>IF(AND('Invoice Charges Detail'!A29="MA",'Invoice Summary'!$K$18&gt;0),"*",IF(AND('Invoice Charges Detail'!A29="EQ",'Invoice Summary'!$K$19&gt;0),"*",""))</f>
        <v/>
      </c>
    </row>
    <row r="30" spans="1:14" ht="16.5" customHeight="1" x14ac:dyDescent="0.2">
      <c r="A30" s="245"/>
      <c r="B30" s="245"/>
      <c r="C30" s="245"/>
      <c r="D30" s="245"/>
      <c r="E30" s="248"/>
      <c r="F30" s="245" t="s">
        <v>277</v>
      </c>
      <c r="G30" s="245"/>
      <c r="H30" s="247"/>
      <c r="I30" s="246"/>
      <c r="J30" s="245"/>
      <c r="K30" s="161" t="str">
        <f t="shared" si="0"/>
        <v xml:space="preserve"> </v>
      </c>
      <c r="L30" s="159" t="str">
        <f t="shared" si="1"/>
        <v/>
      </c>
      <c r="M30" s="160" t="str">
        <f>IF(J30="","",IF(A30="MA",I30*L30*(1+'Invoice Summary'!$K$18),IF(A30="EQ",I30*L30*(1+'Invoice Summary'!$K$19),I30*L30)))</f>
        <v/>
      </c>
      <c r="N30" s="188" t="str">
        <f>IF(AND('Invoice Charges Detail'!A30="MA",'Invoice Summary'!$K$18&gt;0),"*",IF(AND('Invoice Charges Detail'!A30="EQ",'Invoice Summary'!$K$19&gt;0),"*",""))</f>
        <v/>
      </c>
    </row>
    <row r="31" spans="1:14" ht="16.5" customHeight="1" x14ac:dyDescent="0.2">
      <c r="A31" s="245"/>
      <c r="B31" s="245"/>
      <c r="C31" s="245"/>
      <c r="D31" s="245"/>
      <c r="E31" s="248"/>
      <c r="F31" s="245" t="s">
        <v>277</v>
      </c>
      <c r="G31" s="245"/>
      <c r="H31" s="247"/>
      <c r="I31" s="246"/>
      <c r="J31" s="245"/>
      <c r="K31" s="161" t="str">
        <f t="shared" si="0"/>
        <v xml:space="preserve"> </v>
      </c>
      <c r="L31" s="159" t="str">
        <f t="shared" si="1"/>
        <v/>
      </c>
      <c r="M31" s="160" t="str">
        <f>IF(J31="","",IF(A31="MA",I31*L31*(1+'Invoice Summary'!$K$18),IF(A31="EQ",I31*L31*(1+'Invoice Summary'!$K$19),I31*L31)))</f>
        <v/>
      </c>
      <c r="N31" s="188" t="str">
        <f>IF(AND('Invoice Charges Detail'!A31="MA",'Invoice Summary'!$K$18&gt;0),"*",IF(AND('Invoice Charges Detail'!A31="EQ",'Invoice Summary'!$K$19&gt;0),"*",""))</f>
        <v/>
      </c>
    </row>
    <row r="32" spans="1:14" ht="16.5" customHeight="1" x14ac:dyDescent="0.2">
      <c r="A32" s="245"/>
      <c r="B32" s="245"/>
      <c r="C32" s="245"/>
      <c r="D32" s="245"/>
      <c r="E32" s="248"/>
      <c r="F32" s="245" t="s">
        <v>277</v>
      </c>
      <c r="G32" s="245"/>
      <c r="H32" s="247"/>
      <c r="I32" s="246"/>
      <c r="J32" s="245"/>
      <c r="K32" s="161" t="str">
        <f t="shared" si="0"/>
        <v xml:space="preserve"> </v>
      </c>
      <c r="L32" s="159" t="str">
        <f t="shared" si="1"/>
        <v/>
      </c>
      <c r="M32" s="160" t="str">
        <f>IF(J32="","",IF(A32="MA",I32*L32*(1+'Invoice Summary'!$K$18),IF(A32="EQ",I32*L32*(1+'Invoice Summary'!$K$19),I32*L32)))</f>
        <v/>
      </c>
      <c r="N32" s="188" t="str">
        <f>IF(AND('Invoice Charges Detail'!A32="MA",'Invoice Summary'!$K$18&gt;0),"*",IF(AND('Invoice Charges Detail'!A32="EQ",'Invoice Summary'!$K$19&gt;0),"*",""))</f>
        <v/>
      </c>
    </row>
    <row r="33" spans="1:14" ht="16.5" customHeight="1" x14ac:dyDescent="0.2">
      <c r="A33" s="245"/>
      <c r="B33" s="245"/>
      <c r="C33" s="245"/>
      <c r="D33" s="245"/>
      <c r="E33" s="248"/>
      <c r="F33" s="245" t="s">
        <v>277</v>
      </c>
      <c r="G33" s="245"/>
      <c r="H33" s="247"/>
      <c r="I33" s="246"/>
      <c r="J33" s="245"/>
      <c r="K33" s="161" t="str">
        <f t="shared" si="0"/>
        <v xml:space="preserve"> </v>
      </c>
      <c r="L33" s="159" t="str">
        <f t="shared" si="1"/>
        <v/>
      </c>
      <c r="M33" s="160" t="str">
        <f>IF(J33="","",IF(A33="MA",I33*L33*(1+'Invoice Summary'!$K$18),IF(A33="EQ",I33*L33*(1+'Invoice Summary'!$K$19),I33*L33)))</f>
        <v/>
      </c>
      <c r="N33" s="188" t="str">
        <f>IF(AND('Invoice Charges Detail'!A33="MA",'Invoice Summary'!$K$18&gt;0),"*",IF(AND('Invoice Charges Detail'!A33="EQ",'Invoice Summary'!$K$19&gt;0),"*",""))</f>
        <v/>
      </c>
    </row>
    <row r="34" spans="1:14" ht="16.5" customHeight="1" x14ac:dyDescent="0.2">
      <c r="A34" s="245"/>
      <c r="B34" s="245"/>
      <c r="C34" s="245"/>
      <c r="D34" s="245"/>
      <c r="E34" s="248"/>
      <c r="F34" s="245" t="s">
        <v>277</v>
      </c>
      <c r="G34" s="245"/>
      <c r="H34" s="247"/>
      <c r="I34" s="246"/>
      <c r="J34" s="245"/>
      <c r="K34" s="161" t="str">
        <f t="shared" si="0"/>
        <v xml:space="preserve"> </v>
      </c>
      <c r="L34" s="159" t="str">
        <f t="shared" si="1"/>
        <v/>
      </c>
      <c r="M34" s="160" t="str">
        <f>IF(J34="","",IF(A34="MA",I34*L34*(1+'Invoice Summary'!$K$18),IF(A34="EQ",I34*L34*(1+'Invoice Summary'!$K$19),I34*L34)))</f>
        <v/>
      </c>
      <c r="N34" s="188" t="str">
        <f>IF(AND('Invoice Charges Detail'!A34="MA",'Invoice Summary'!$K$18&gt;0),"*",IF(AND('Invoice Charges Detail'!A34="EQ",'Invoice Summary'!$K$19&gt;0),"*",""))</f>
        <v/>
      </c>
    </row>
    <row r="35" spans="1:14" ht="16.5" customHeight="1" x14ac:dyDescent="0.2">
      <c r="A35" s="245"/>
      <c r="B35" s="245"/>
      <c r="C35" s="245"/>
      <c r="D35" s="245"/>
      <c r="E35" s="248"/>
      <c r="F35" s="245" t="s">
        <v>277</v>
      </c>
      <c r="G35" s="245"/>
      <c r="H35" s="247"/>
      <c r="I35" s="246"/>
      <c r="J35" s="245"/>
      <c r="K35" s="161" t="str">
        <f t="shared" si="0"/>
        <v xml:space="preserve"> </v>
      </c>
      <c r="L35" s="159" t="str">
        <f t="shared" si="1"/>
        <v/>
      </c>
      <c r="M35" s="160" t="str">
        <f>IF(J35="","",IF(A35="MA",I35*L35*(1+'Invoice Summary'!$K$18),IF(A35="EQ",I35*L35*(1+'Invoice Summary'!$K$19),I35*L35)))</f>
        <v/>
      </c>
      <c r="N35" s="188" t="str">
        <f>IF(AND('Invoice Charges Detail'!A35="MA",'Invoice Summary'!$K$18&gt;0),"*",IF(AND('Invoice Charges Detail'!A35="EQ",'Invoice Summary'!$K$19&gt;0),"*",""))</f>
        <v/>
      </c>
    </row>
    <row r="36" spans="1:14" ht="16.5" customHeight="1" x14ac:dyDescent="0.2">
      <c r="A36" s="245"/>
      <c r="B36" s="245"/>
      <c r="C36" s="245"/>
      <c r="D36" s="245"/>
      <c r="E36" s="248"/>
      <c r="F36" s="245" t="s">
        <v>277</v>
      </c>
      <c r="G36" s="245"/>
      <c r="H36" s="247"/>
      <c r="I36" s="246"/>
      <c r="J36" s="245"/>
      <c r="K36" s="161" t="str">
        <f t="shared" si="0"/>
        <v xml:space="preserve"> </v>
      </c>
      <c r="L36" s="159" t="str">
        <f t="shared" si="1"/>
        <v/>
      </c>
      <c r="M36" s="160" t="str">
        <f>IF(J36="","",IF(A36="MA",I36*L36*(1+'Invoice Summary'!$K$18),IF(A36="EQ",I36*L36*(1+'Invoice Summary'!$K$19),I36*L36)))</f>
        <v/>
      </c>
      <c r="N36" s="188" t="str">
        <f>IF(AND('Invoice Charges Detail'!A36="MA",'Invoice Summary'!$K$18&gt;0),"*",IF(AND('Invoice Charges Detail'!A36="EQ",'Invoice Summary'!$K$19&gt;0),"*",""))</f>
        <v/>
      </c>
    </row>
    <row r="37" spans="1:14" ht="16.5" customHeight="1" x14ac:dyDescent="0.2">
      <c r="A37" s="245"/>
      <c r="B37" s="245"/>
      <c r="C37" s="245"/>
      <c r="D37" s="245"/>
      <c r="E37" s="248"/>
      <c r="F37" s="245" t="s">
        <v>277</v>
      </c>
      <c r="G37" s="245"/>
      <c r="H37" s="247"/>
      <c r="I37" s="246"/>
      <c r="J37" s="245"/>
      <c r="K37" s="161" t="str">
        <f t="shared" si="0"/>
        <v xml:space="preserve"> </v>
      </c>
      <c r="L37" s="159" t="str">
        <f t="shared" si="1"/>
        <v/>
      </c>
      <c r="M37" s="160" t="str">
        <f>IF(J37="","",IF(A37="MA",I37*L37*(1+'Invoice Summary'!$K$18),IF(A37="EQ",I37*L37*(1+'Invoice Summary'!$K$19),I37*L37)))</f>
        <v/>
      </c>
      <c r="N37" s="188" t="str">
        <f>IF(AND('Invoice Charges Detail'!A37="MA",'Invoice Summary'!$K$18&gt;0),"*",IF(AND('Invoice Charges Detail'!A37="EQ",'Invoice Summary'!$K$19&gt;0),"*",""))</f>
        <v/>
      </c>
    </row>
    <row r="38" spans="1:14" ht="17.25" customHeight="1" x14ac:dyDescent="0.2">
      <c r="A38" s="245"/>
      <c r="B38" s="245"/>
      <c r="C38" s="245"/>
      <c r="D38" s="245"/>
      <c r="E38" s="248"/>
      <c r="F38" s="245" t="s">
        <v>277</v>
      </c>
      <c r="G38" s="245"/>
      <c r="H38" s="247"/>
      <c r="I38" s="246"/>
      <c r="J38" s="245"/>
      <c r="K38" s="161" t="str">
        <f t="shared" si="0"/>
        <v xml:space="preserve"> </v>
      </c>
      <c r="L38" s="159" t="str">
        <f t="shared" si="1"/>
        <v/>
      </c>
      <c r="M38" s="160" t="str">
        <f>IF(J38="","",IF(A38="MA",I38*L38*(1+'Invoice Summary'!$K$18),IF(A38="EQ",I38*L38*(1+'Invoice Summary'!$K$19),I38*L38)))</f>
        <v/>
      </c>
      <c r="N38" s="188" t="str">
        <f>IF(AND('Invoice Charges Detail'!A38="MA",'Invoice Summary'!$K$18&gt;0),"*",IF(AND('Invoice Charges Detail'!A38="EQ",'Invoice Summary'!$K$19&gt;0),"*",""))</f>
        <v/>
      </c>
    </row>
    <row r="39" spans="1:14" ht="17.25" customHeight="1" x14ac:dyDescent="0.2">
      <c r="A39" s="245"/>
      <c r="B39" s="245"/>
      <c r="C39" s="245"/>
      <c r="D39" s="245"/>
      <c r="E39" s="248"/>
      <c r="F39" s="245" t="s">
        <v>277</v>
      </c>
      <c r="G39" s="245"/>
      <c r="H39" s="247"/>
      <c r="I39" s="246"/>
      <c r="J39" s="245"/>
      <c r="K39" s="161" t="str">
        <f t="shared" si="0"/>
        <v xml:space="preserve"> </v>
      </c>
      <c r="L39" s="159" t="str">
        <f t="shared" si="1"/>
        <v/>
      </c>
      <c r="M39" s="160" t="str">
        <f>IF(J39="","",IF(A39="MA",I39*L39*(1+'Invoice Summary'!$K$18),IF(A39="EQ",I39*L39*(1+'Invoice Summary'!$K$19),I39*L39)))</f>
        <v/>
      </c>
      <c r="N39" s="188" t="str">
        <f>IF(AND('Invoice Charges Detail'!A39="MA",'Invoice Summary'!$K$18&gt;0),"*",IF(AND('Invoice Charges Detail'!A39="EQ",'Invoice Summary'!$K$19&gt;0),"*",""))</f>
        <v/>
      </c>
    </row>
    <row r="40" spans="1:14" ht="17.25" customHeight="1" x14ac:dyDescent="0.2">
      <c r="A40" s="245"/>
      <c r="B40" s="245"/>
      <c r="C40" s="245"/>
      <c r="D40" s="245"/>
      <c r="E40" s="248"/>
      <c r="F40" s="245" t="s">
        <v>277</v>
      </c>
      <c r="G40" s="245"/>
      <c r="H40" s="247"/>
      <c r="I40" s="246"/>
      <c r="J40" s="245"/>
      <c r="K40" s="161" t="str">
        <f t="shared" si="0"/>
        <v xml:space="preserve"> </v>
      </c>
      <c r="L40" s="159" t="str">
        <f t="shared" si="1"/>
        <v/>
      </c>
      <c r="M40" s="160" t="str">
        <f>IF(J40="","",IF(A40="MA",I40*L40*(1+'Invoice Summary'!$K$18),IF(A40="EQ",I40*L40*(1+'Invoice Summary'!$K$19),I40*L40)))</f>
        <v/>
      </c>
      <c r="N40" s="188" t="str">
        <f>IF(AND('Invoice Charges Detail'!A40="MA",'Invoice Summary'!$K$18&gt;0),"*",IF(AND('Invoice Charges Detail'!A40="EQ",'Invoice Summary'!$K$19&gt;0),"*",""))</f>
        <v/>
      </c>
    </row>
    <row r="41" spans="1:14" ht="17.25" customHeight="1" x14ac:dyDescent="0.2">
      <c r="A41" s="245"/>
      <c r="B41" s="245"/>
      <c r="C41" s="245"/>
      <c r="D41" s="245"/>
      <c r="E41" s="248"/>
      <c r="F41" s="245" t="s">
        <v>277</v>
      </c>
      <c r="G41" s="245"/>
      <c r="H41" s="247"/>
      <c r="I41" s="246"/>
      <c r="J41" s="245"/>
      <c r="K41" s="161" t="str">
        <f t="shared" si="0"/>
        <v xml:space="preserve"> </v>
      </c>
      <c r="L41" s="159" t="str">
        <f t="shared" si="1"/>
        <v/>
      </c>
      <c r="M41" s="160" t="str">
        <f>IF(J41="","",IF(A41="MA",I41*L41*(1+'Invoice Summary'!$K$18),IF(A41="EQ",I41*L41*(1+'Invoice Summary'!$K$19),I41*L41)))</f>
        <v/>
      </c>
      <c r="N41" s="188" t="str">
        <f>IF(AND('Invoice Charges Detail'!A41="MA",'Invoice Summary'!$K$18&gt;0),"*",IF(AND('Invoice Charges Detail'!A41="EQ",'Invoice Summary'!$K$19&gt;0),"*",""))</f>
        <v/>
      </c>
    </row>
    <row r="42" spans="1:14" ht="17.25" customHeight="1" x14ac:dyDescent="0.2">
      <c r="A42" s="245"/>
      <c r="B42" s="245"/>
      <c r="C42" s="245"/>
      <c r="D42" s="245"/>
      <c r="E42" s="248"/>
      <c r="F42" s="245" t="s">
        <v>277</v>
      </c>
      <c r="G42" s="245"/>
      <c r="H42" s="247"/>
      <c r="I42" s="246"/>
      <c r="J42" s="245"/>
      <c r="K42" s="161" t="str">
        <f t="shared" si="0"/>
        <v xml:space="preserve"> </v>
      </c>
      <c r="L42" s="159" t="str">
        <f t="shared" si="1"/>
        <v/>
      </c>
      <c r="M42" s="160" t="str">
        <f>IF(J42="","",IF(A42="MA",I42*L42*(1+'Invoice Summary'!$K$18),IF(A42="EQ",I42*L42*(1+'Invoice Summary'!$K$19),I42*L42)))</f>
        <v/>
      </c>
      <c r="N42" s="188" t="str">
        <f>IF(AND('Invoice Charges Detail'!A42="MA",'Invoice Summary'!$K$18&gt;0),"*",IF(AND('Invoice Charges Detail'!A42="EQ",'Invoice Summary'!$K$19&gt;0),"*",""))</f>
        <v/>
      </c>
    </row>
    <row r="43" spans="1:14" ht="17.25" customHeight="1" x14ac:dyDescent="0.2">
      <c r="A43" s="245"/>
      <c r="B43" s="245"/>
      <c r="C43" s="245"/>
      <c r="D43" s="245"/>
      <c r="E43" s="248"/>
      <c r="F43" s="245" t="s">
        <v>277</v>
      </c>
      <c r="G43" s="245"/>
      <c r="H43" s="247"/>
      <c r="I43" s="246"/>
      <c r="J43" s="245"/>
      <c r="K43" s="161" t="str">
        <f t="shared" si="0"/>
        <v xml:space="preserve"> </v>
      </c>
      <c r="L43" s="159" t="str">
        <f t="shared" si="1"/>
        <v/>
      </c>
      <c r="M43" s="160" t="str">
        <f>IF(J43="","",IF(A43="MA",I43*L43*(1+'Invoice Summary'!$K$18),IF(A43="EQ",I43*L43*(1+'Invoice Summary'!$K$19),I43*L43)))</f>
        <v/>
      </c>
      <c r="N43" s="188" t="str">
        <f>IF(AND('Invoice Charges Detail'!A43="MA",'Invoice Summary'!$K$18&gt;0),"*",IF(AND('Invoice Charges Detail'!A43="EQ",'Invoice Summary'!$K$19&gt;0),"*",""))</f>
        <v/>
      </c>
    </row>
    <row r="44" spans="1:14" ht="17.25" customHeight="1" x14ac:dyDescent="0.2">
      <c r="A44" s="245"/>
      <c r="B44" s="245"/>
      <c r="C44" s="245"/>
      <c r="D44" s="245"/>
      <c r="E44" s="248"/>
      <c r="F44" s="245" t="s">
        <v>277</v>
      </c>
      <c r="G44" s="245"/>
      <c r="H44" s="247"/>
      <c r="I44" s="246"/>
      <c r="J44" s="245"/>
      <c r="K44" s="161" t="str">
        <f t="shared" si="0"/>
        <v xml:space="preserve"> </v>
      </c>
      <c r="L44" s="159" t="str">
        <f t="shared" si="1"/>
        <v/>
      </c>
      <c r="M44" s="160" t="str">
        <f>IF(J44="","",IF(A44="MA",I44*L44*(1+'Invoice Summary'!$K$18),IF(A44="EQ",I44*L44*(1+'Invoice Summary'!$K$19),I44*L44)))</f>
        <v/>
      </c>
      <c r="N44" s="188" t="str">
        <f>IF(AND('Invoice Charges Detail'!A44="MA",'Invoice Summary'!$K$18&gt;0),"*",IF(AND('Invoice Charges Detail'!A44="EQ",'Invoice Summary'!$K$19&gt;0),"*",""))</f>
        <v/>
      </c>
    </row>
    <row r="45" spans="1:14" ht="17.25" customHeight="1" x14ac:dyDescent="0.2">
      <c r="A45" s="245"/>
      <c r="B45" s="245"/>
      <c r="C45" s="245"/>
      <c r="D45" s="245"/>
      <c r="E45" s="248"/>
      <c r="F45" s="245" t="s">
        <v>277</v>
      </c>
      <c r="G45" s="245"/>
      <c r="H45" s="247"/>
      <c r="I45" s="246"/>
      <c r="J45" s="245"/>
      <c r="K45" s="161" t="str">
        <f t="shared" si="0"/>
        <v xml:space="preserve"> </v>
      </c>
      <c r="L45" s="159" t="str">
        <f t="shared" si="1"/>
        <v/>
      </c>
      <c r="M45" s="160" t="str">
        <f>IF(J45="","",IF(A45="MA",I45*L45*(1+'Invoice Summary'!$K$18),IF(A45="EQ",I45*L45*(1+'Invoice Summary'!$K$19),I45*L45)))</f>
        <v/>
      </c>
      <c r="N45" s="188" t="str">
        <f>IF(AND('Invoice Charges Detail'!A45="MA",'Invoice Summary'!$K$18&gt;0),"*",IF(AND('Invoice Charges Detail'!A45="EQ",'Invoice Summary'!$K$19&gt;0),"*",""))</f>
        <v/>
      </c>
    </row>
    <row r="46" spans="1:14" ht="17.25" customHeight="1" x14ac:dyDescent="0.2">
      <c r="A46" s="245"/>
      <c r="B46" s="245"/>
      <c r="C46" s="245"/>
      <c r="D46" s="245"/>
      <c r="E46" s="248"/>
      <c r="F46" s="245" t="s">
        <v>277</v>
      </c>
      <c r="G46" s="245"/>
      <c r="H46" s="247"/>
      <c r="I46" s="246"/>
      <c r="J46" s="245"/>
      <c r="K46" s="161" t="str">
        <f t="shared" si="0"/>
        <v xml:space="preserve"> </v>
      </c>
      <c r="L46" s="159" t="str">
        <f t="shared" si="1"/>
        <v/>
      </c>
      <c r="M46" s="160" t="str">
        <f>IF(J46="","",IF(A46="MA",I46*L46*(1+'Invoice Summary'!$K$18),IF(A46="EQ",I46*L46*(1+'Invoice Summary'!$K$19),I46*L46)))</f>
        <v/>
      </c>
      <c r="N46" s="188" t="str">
        <f>IF(AND('Invoice Charges Detail'!A46="MA",'Invoice Summary'!$K$18&gt;0),"*",IF(AND('Invoice Charges Detail'!A46="EQ",'Invoice Summary'!$K$19&gt;0),"*",""))</f>
        <v/>
      </c>
    </row>
    <row r="47" spans="1:14" ht="17.25" customHeight="1" x14ac:dyDescent="0.2">
      <c r="A47" s="245"/>
      <c r="B47" s="245"/>
      <c r="C47" s="245"/>
      <c r="D47" s="245"/>
      <c r="E47" s="248"/>
      <c r="F47" s="245" t="s">
        <v>277</v>
      </c>
      <c r="G47" s="245"/>
      <c r="H47" s="247"/>
      <c r="I47" s="246"/>
      <c r="J47" s="245"/>
      <c r="K47" s="161" t="str">
        <f t="shared" si="0"/>
        <v xml:space="preserve"> </v>
      </c>
      <c r="L47" s="159" t="str">
        <f t="shared" si="1"/>
        <v/>
      </c>
      <c r="M47" s="160" t="str">
        <f>IF(J47="","",IF(A47="MA",I47*L47*(1+'Invoice Summary'!$K$18),IF(A47="EQ",I47*L47*(1+'Invoice Summary'!$K$19),I47*L47)))</f>
        <v/>
      </c>
      <c r="N47" s="188" t="str">
        <f>IF(AND('Invoice Charges Detail'!A47="MA",'Invoice Summary'!$K$18&gt;0),"*",IF(AND('Invoice Charges Detail'!A47="EQ",'Invoice Summary'!$K$19&gt;0),"*",""))</f>
        <v/>
      </c>
    </row>
    <row r="48" spans="1:14" ht="17.25" customHeight="1" x14ac:dyDescent="0.2">
      <c r="A48" s="245"/>
      <c r="B48" s="245"/>
      <c r="C48" s="245"/>
      <c r="D48" s="245"/>
      <c r="E48" s="248"/>
      <c r="F48" s="245" t="s">
        <v>277</v>
      </c>
      <c r="G48" s="245"/>
      <c r="H48" s="247"/>
      <c r="I48" s="246"/>
      <c r="J48" s="245"/>
      <c r="K48" s="161" t="str">
        <f t="shared" si="0"/>
        <v xml:space="preserve"> </v>
      </c>
      <c r="L48" s="159" t="str">
        <f t="shared" si="1"/>
        <v/>
      </c>
      <c r="M48" s="160" t="str">
        <f>IF(J48="","",IF(A48="MA",I48*L48*(1+'Invoice Summary'!$K$18),IF(A48="EQ",I48*L48*(1+'Invoice Summary'!$K$19),I48*L48)))</f>
        <v/>
      </c>
      <c r="N48" s="188" t="str">
        <f>IF(AND('Invoice Charges Detail'!A48="MA",'Invoice Summary'!$K$18&gt;0),"*",IF(AND('Invoice Charges Detail'!A48="EQ",'Invoice Summary'!$K$19&gt;0),"*",""))</f>
        <v/>
      </c>
    </row>
    <row r="49" spans="1:14" ht="17.25" customHeight="1" x14ac:dyDescent="0.2">
      <c r="A49" s="245"/>
      <c r="B49" s="245"/>
      <c r="C49" s="245"/>
      <c r="D49" s="245"/>
      <c r="E49" s="248"/>
      <c r="F49" s="245" t="s">
        <v>277</v>
      </c>
      <c r="G49" s="245"/>
      <c r="H49" s="247"/>
      <c r="I49" s="246"/>
      <c r="J49" s="245"/>
      <c r="K49" s="161" t="str">
        <f t="shared" si="0"/>
        <v xml:space="preserve"> </v>
      </c>
      <c r="L49" s="159" t="str">
        <f t="shared" si="1"/>
        <v/>
      </c>
      <c r="M49" s="160" t="str">
        <f>IF(J49="","",IF(A49="MA",I49*L49*(1+'Invoice Summary'!$K$18),IF(A49="EQ",I49*L49*(1+'Invoice Summary'!$K$19),I49*L49)))</f>
        <v/>
      </c>
      <c r="N49" s="188" t="str">
        <f>IF(AND('Invoice Charges Detail'!A49="MA",'Invoice Summary'!$K$18&gt;0),"*",IF(AND('Invoice Charges Detail'!A49="EQ",'Invoice Summary'!$K$19&gt;0),"*",""))</f>
        <v/>
      </c>
    </row>
    <row r="50" spans="1:14" ht="17.25" customHeight="1" x14ac:dyDescent="0.2">
      <c r="A50" s="245"/>
      <c r="B50" s="245"/>
      <c r="C50" s="245"/>
      <c r="D50" s="245"/>
      <c r="E50" s="248"/>
      <c r="F50" s="245" t="s">
        <v>277</v>
      </c>
      <c r="G50" s="245"/>
      <c r="H50" s="247"/>
      <c r="I50" s="246"/>
      <c r="J50" s="245"/>
      <c r="K50" s="161" t="str">
        <f t="shared" si="0"/>
        <v xml:space="preserve"> </v>
      </c>
      <c r="L50" s="159" t="str">
        <f t="shared" si="1"/>
        <v/>
      </c>
      <c r="M50" s="160" t="str">
        <f>IF(J50="","",IF(A50="MA",I50*L50*(1+'Invoice Summary'!$K$18),IF(A50="EQ",I50*L50*(1+'Invoice Summary'!$K$19),I50*L50)))</f>
        <v/>
      </c>
      <c r="N50" s="188" t="str">
        <f>IF(AND('Invoice Charges Detail'!A50="MA",'Invoice Summary'!$K$18&gt;0),"*",IF(AND('Invoice Charges Detail'!A50="EQ",'Invoice Summary'!$K$19&gt;0),"*",""))</f>
        <v/>
      </c>
    </row>
    <row r="51" spans="1:14" ht="17.25" customHeight="1" x14ac:dyDescent="0.2">
      <c r="A51" s="245"/>
      <c r="B51" s="245"/>
      <c r="C51" s="245"/>
      <c r="D51" s="245"/>
      <c r="E51" s="248"/>
      <c r="F51" s="245" t="s">
        <v>277</v>
      </c>
      <c r="G51" s="245"/>
      <c r="H51" s="247"/>
      <c r="I51" s="246"/>
      <c r="J51" s="245"/>
      <c r="K51" s="161" t="str">
        <f t="shared" si="0"/>
        <v xml:space="preserve"> </v>
      </c>
      <c r="L51" s="159" t="str">
        <f t="shared" si="1"/>
        <v/>
      </c>
      <c r="M51" s="160" t="str">
        <f>IF(J51="","",IF(A51="MA",I51*L51*(1+'Invoice Summary'!$K$18),IF(A51="EQ",I51*L51*(1+'Invoice Summary'!$K$19),I51*L51)))</f>
        <v/>
      </c>
      <c r="N51" s="188" t="str">
        <f>IF(AND('Invoice Charges Detail'!A51="MA",'Invoice Summary'!$K$18&gt;0),"*",IF(AND('Invoice Charges Detail'!A51="EQ",'Invoice Summary'!$K$19&gt;0),"*",""))</f>
        <v/>
      </c>
    </row>
    <row r="52" spans="1:14" ht="17.25" customHeight="1" x14ac:dyDescent="0.2">
      <c r="A52" s="245"/>
      <c r="B52" s="245"/>
      <c r="C52" s="245"/>
      <c r="D52" s="245"/>
      <c r="E52" s="248"/>
      <c r="F52" s="245" t="s">
        <v>277</v>
      </c>
      <c r="G52" s="245"/>
      <c r="H52" s="247"/>
      <c r="I52" s="246"/>
      <c r="J52" s="245"/>
      <c r="K52" s="161" t="str">
        <f t="shared" si="0"/>
        <v xml:space="preserve"> </v>
      </c>
      <c r="L52" s="159" t="str">
        <f t="shared" si="1"/>
        <v/>
      </c>
      <c r="M52" s="160" t="str">
        <f>IF(J52="","",IF(A52="MA",I52*L52*(1+'Invoice Summary'!$K$18),IF(A52="EQ",I52*L52*(1+'Invoice Summary'!$K$19),I52*L52)))</f>
        <v/>
      </c>
      <c r="N52" s="188" t="str">
        <f>IF(AND('Invoice Charges Detail'!A52="MA",'Invoice Summary'!$K$18&gt;0),"*",IF(AND('Invoice Charges Detail'!A52="EQ",'Invoice Summary'!$K$19&gt;0),"*",""))</f>
        <v/>
      </c>
    </row>
    <row r="53" spans="1:14" ht="17.25" customHeight="1" x14ac:dyDescent="0.2">
      <c r="A53" s="245"/>
      <c r="B53" s="245"/>
      <c r="C53" s="245"/>
      <c r="D53" s="245"/>
      <c r="E53" s="248"/>
      <c r="F53" s="245" t="s">
        <v>277</v>
      </c>
      <c r="G53" s="245"/>
      <c r="H53" s="247"/>
      <c r="I53" s="246"/>
      <c r="J53" s="245"/>
      <c r="K53" s="161" t="str">
        <f t="shared" si="0"/>
        <v xml:space="preserve"> </v>
      </c>
      <c r="L53" s="159" t="str">
        <f t="shared" si="1"/>
        <v/>
      </c>
      <c r="M53" s="160" t="str">
        <f>IF(J53="","",IF(A53="MA",I53*L53*(1+'Invoice Summary'!$K$18),IF(A53="EQ",I53*L53*(1+'Invoice Summary'!$K$19),I53*L53)))</f>
        <v/>
      </c>
      <c r="N53" s="188" t="str">
        <f>IF(AND('Invoice Charges Detail'!A53="MA",'Invoice Summary'!$K$18&gt;0),"*",IF(AND('Invoice Charges Detail'!A53="EQ",'Invoice Summary'!$K$19&gt;0),"*",""))</f>
        <v/>
      </c>
    </row>
    <row r="54" spans="1:14" ht="17.25" customHeight="1" x14ac:dyDescent="0.2">
      <c r="A54" s="245"/>
      <c r="B54" s="245"/>
      <c r="C54" s="245"/>
      <c r="D54" s="245"/>
      <c r="E54" s="248"/>
      <c r="F54" s="245" t="s">
        <v>277</v>
      </c>
      <c r="G54" s="245"/>
      <c r="H54" s="247"/>
      <c r="I54" s="246"/>
      <c r="J54" s="245"/>
      <c r="K54" s="161" t="str">
        <f t="shared" si="0"/>
        <v xml:space="preserve"> </v>
      </c>
      <c r="L54" s="159" t="str">
        <f t="shared" si="1"/>
        <v/>
      </c>
      <c r="M54" s="160" t="str">
        <f>IF(J54="","",IF(A54="MA",I54*L54*(1+'Invoice Summary'!$K$18),IF(A54="EQ",I54*L54*(1+'Invoice Summary'!$K$19),I54*L54)))</f>
        <v/>
      </c>
      <c r="N54" s="188" t="str">
        <f>IF(AND('Invoice Charges Detail'!A54="MA",'Invoice Summary'!$K$18&gt;0),"*",IF(AND('Invoice Charges Detail'!A54="EQ",'Invoice Summary'!$K$19&gt;0),"*",""))</f>
        <v/>
      </c>
    </row>
    <row r="55" spans="1:14" ht="17.25" customHeight="1" x14ac:dyDescent="0.2">
      <c r="A55" s="245"/>
      <c r="B55" s="245"/>
      <c r="C55" s="245"/>
      <c r="D55" s="245"/>
      <c r="E55" s="248"/>
      <c r="F55" s="245" t="s">
        <v>277</v>
      </c>
      <c r="G55" s="245"/>
      <c r="H55" s="247"/>
      <c r="I55" s="246"/>
      <c r="J55" s="245"/>
      <c r="K55" s="161" t="str">
        <f t="shared" si="0"/>
        <v xml:space="preserve"> </v>
      </c>
      <c r="L55" s="159" t="str">
        <f t="shared" si="1"/>
        <v/>
      </c>
      <c r="M55" s="160" t="str">
        <f>IF(J55="","",IF(A55="MA",I55*L55*(1+'Invoice Summary'!$K$18),IF(A55="EQ",I55*L55*(1+'Invoice Summary'!$K$19),I55*L55)))</f>
        <v/>
      </c>
      <c r="N55" s="188" t="str">
        <f>IF(AND('Invoice Charges Detail'!A55="MA",'Invoice Summary'!$K$18&gt;0),"*",IF(AND('Invoice Charges Detail'!A55="EQ",'Invoice Summary'!$K$19&gt;0),"*",""))</f>
        <v/>
      </c>
    </row>
    <row r="56" spans="1:14" ht="17.25" customHeight="1" x14ac:dyDescent="0.2">
      <c r="A56" s="245"/>
      <c r="B56" s="245"/>
      <c r="C56" s="245"/>
      <c r="D56" s="245"/>
      <c r="E56" s="248"/>
      <c r="F56" s="245" t="s">
        <v>277</v>
      </c>
      <c r="G56" s="245"/>
      <c r="H56" s="247"/>
      <c r="I56" s="246"/>
      <c r="J56" s="245"/>
      <c r="K56" s="161" t="str">
        <f t="shared" si="0"/>
        <v xml:space="preserve"> </v>
      </c>
      <c r="L56" s="159" t="str">
        <f t="shared" si="1"/>
        <v/>
      </c>
      <c r="M56" s="160" t="str">
        <f>IF(J56="","",IF(A56="MA",I56*L56*(1+'Invoice Summary'!$K$18),IF(A56="EQ",I56*L56*(1+'Invoice Summary'!$K$19),I56*L56)))</f>
        <v/>
      </c>
      <c r="N56" s="188" t="str">
        <f>IF(AND('Invoice Charges Detail'!A56="MA",'Invoice Summary'!$K$18&gt;0),"*",IF(AND('Invoice Charges Detail'!A56="EQ",'Invoice Summary'!$K$19&gt;0),"*",""))</f>
        <v/>
      </c>
    </row>
    <row r="57" spans="1:14" ht="17.25" customHeight="1" x14ac:dyDescent="0.2">
      <c r="A57" s="245"/>
      <c r="B57" s="245"/>
      <c r="C57" s="245"/>
      <c r="D57" s="245"/>
      <c r="E57" s="248"/>
      <c r="F57" s="245" t="s">
        <v>277</v>
      </c>
      <c r="G57" s="245"/>
      <c r="H57" s="247"/>
      <c r="I57" s="246"/>
      <c r="J57" s="245"/>
      <c r="K57" s="161" t="str">
        <f t="shared" si="0"/>
        <v xml:space="preserve"> </v>
      </c>
      <c r="L57" s="159" t="str">
        <f t="shared" si="1"/>
        <v/>
      </c>
      <c r="M57" s="160" t="str">
        <f>IF(J57="","",IF(A57="MA",I57*L57*(1+'Invoice Summary'!$K$18),IF(A57="EQ",I57*L57*(1+'Invoice Summary'!$K$19),I57*L57)))</f>
        <v/>
      </c>
      <c r="N57" s="188" t="str">
        <f>IF(AND('Invoice Charges Detail'!A57="MA",'Invoice Summary'!$K$18&gt;0),"*",IF(AND('Invoice Charges Detail'!A57="EQ",'Invoice Summary'!$K$19&gt;0),"*",""))</f>
        <v/>
      </c>
    </row>
    <row r="58" spans="1:14" ht="17.25" customHeight="1" x14ac:dyDescent="0.2">
      <c r="A58" s="245"/>
      <c r="B58" s="245"/>
      <c r="C58" s="245"/>
      <c r="D58" s="245"/>
      <c r="E58" s="248"/>
      <c r="F58" s="245" t="s">
        <v>277</v>
      </c>
      <c r="G58" s="245"/>
      <c r="H58" s="247"/>
      <c r="I58" s="246"/>
      <c r="J58" s="245"/>
      <c r="K58" s="161" t="str">
        <f t="shared" si="0"/>
        <v xml:space="preserve"> </v>
      </c>
      <c r="L58" s="159" t="str">
        <f t="shared" si="1"/>
        <v/>
      </c>
      <c r="M58" s="160" t="str">
        <f>IF(J58="","",IF(A58="MA",I58*L58*(1+'Invoice Summary'!$K$18),IF(A58="EQ",I58*L58*(1+'Invoice Summary'!$K$19),I58*L58)))</f>
        <v/>
      </c>
      <c r="N58" s="188" t="str">
        <f>IF(AND('Invoice Charges Detail'!A58="MA",'Invoice Summary'!$K$18&gt;0),"*",IF(AND('Invoice Charges Detail'!A58="EQ",'Invoice Summary'!$K$19&gt;0),"*",""))</f>
        <v/>
      </c>
    </row>
    <row r="59" spans="1:14" ht="17.25" customHeight="1" x14ac:dyDescent="0.2">
      <c r="A59" s="245"/>
      <c r="B59" s="245"/>
      <c r="C59" s="245"/>
      <c r="D59" s="245"/>
      <c r="E59" s="248"/>
      <c r="F59" s="245" t="s">
        <v>277</v>
      </c>
      <c r="G59" s="245"/>
      <c r="H59" s="247"/>
      <c r="I59" s="246"/>
      <c r="J59" s="245"/>
      <c r="K59" s="161" t="str">
        <f t="shared" si="0"/>
        <v xml:space="preserve"> </v>
      </c>
      <c r="L59" s="159" t="str">
        <f t="shared" si="1"/>
        <v/>
      </c>
      <c r="M59" s="160" t="str">
        <f>IF(J59="","",IF(A59="MA",I59*L59*(1+'Invoice Summary'!$K$18),IF(A59="EQ",I59*L59*(1+'Invoice Summary'!$K$19),I59*L59)))</f>
        <v/>
      </c>
      <c r="N59" s="188" t="str">
        <f>IF(AND('Invoice Charges Detail'!A59="MA",'Invoice Summary'!$K$18&gt;0),"*",IF(AND('Invoice Charges Detail'!A59="EQ",'Invoice Summary'!$K$19&gt;0),"*",""))</f>
        <v/>
      </c>
    </row>
    <row r="60" spans="1:14" ht="17.25" customHeight="1" x14ac:dyDescent="0.2">
      <c r="A60" s="245"/>
      <c r="B60" s="245"/>
      <c r="C60" s="245"/>
      <c r="D60" s="245"/>
      <c r="E60" s="248"/>
      <c r="F60" s="245" t="s">
        <v>277</v>
      </c>
      <c r="G60" s="245"/>
      <c r="H60" s="247"/>
      <c r="I60" s="246"/>
      <c r="J60" s="245"/>
      <c r="K60" s="161" t="str">
        <f t="shared" si="0"/>
        <v xml:space="preserve"> </v>
      </c>
      <c r="L60" s="159" t="str">
        <f t="shared" si="1"/>
        <v/>
      </c>
      <c r="M60" s="160" t="str">
        <f>IF(J60="","",IF(A60="MA",I60*L60*(1+'Invoice Summary'!$K$18),IF(A60="EQ",I60*L60*(1+'Invoice Summary'!$K$19),I60*L60)))</f>
        <v/>
      </c>
      <c r="N60" s="188" t="str">
        <f>IF(AND('Invoice Charges Detail'!A60="MA",'Invoice Summary'!$K$18&gt;0),"*",IF(AND('Invoice Charges Detail'!A60="EQ",'Invoice Summary'!$K$19&gt;0),"*",""))</f>
        <v/>
      </c>
    </row>
    <row r="61" spans="1:14" ht="17.25" customHeight="1" x14ac:dyDescent="0.2">
      <c r="A61" s="245"/>
      <c r="B61" s="245"/>
      <c r="C61" s="245"/>
      <c r="D61" s="245"/>
      <c r="E61" s="248"/>
      <c r="F61" s="245" t="s">
        <v>277</v>
      </c>
      <c r="G61" s="245"/>
      <c r="H61" s="247"/>
      <c r="I61" s="246"/>
      <c r="J61" s="245"/>
      <c r="K61" s="161" t="str">
        <f t="shared" si="0"/>
        <v xml:space="preserve"> </v>
      </c>
      <c r="L61" s="159" t="str">
        <f t="shared" si="1"/>
        <v/>
      </c>
      <c r="M61" s="160" t="str">
        <f>IF(J61="","",IF(A61="MA",I61*L61*(1+'Invoice Summary'!$K$18),IF(A61="EQ",I61*L61*(1+'Invoice Summary'!$K$19),I61*L61)))</f>
        <v/>
      </c>
      <c r="N61" s="188" t="str">
        <f>IF(AND('Invoice Charges Detail'!A61="MA",'Invoice Summary'!$K$18&gt;0),"*",IF(AND('Invoice Charges Detail'!A61="EQ",'Invoice Summary'!$K$19&gt;0),"*",""))</f>
        <v/>
      </c>
    </row>
    <row r="62" spans="1:14" ht="17.25" customHeight="1" x14ac:dyDescent="0.2">
      <c r="A62" s="245"/>
      <c r="B62" s="245"/>
      <c r="C62" s="245"/>
      <c r="D62" s="245"/>
      <c r="E62" s="248"/>
      <c r="F62" s="245" t="s">
        <v>277</v>
      </c>
      <c r="G62" s="245"/>
      <c r="H62" s="247"/>
      <c r="I62" s="246"/>
      <c r="J62" s="245"/>
      <c r="K62" s="161" t="str">
        <f t="shared" si="0"/>
        <v xml:space="preserve"> </v>
      </c>
      <c r="L62" s="159" t="str">
        <f t="shared" si="1"/>
        <v/>
      </c>
      <c r="M62" s="160" t="str">
        <f>IF(J62="","",IF(A62="MA",I62*L62*(1+'Invoice Summary'!$K$18),IF(A62="EQ",I62*L62*(1+'Invoice Summary'!$K$19),I62*L62)))</f>
        <v/>
      </c>
      <c r="N62" s="188" t="str">
        <f>IF(AND('Invoice Charges Detail'!A62="MA",'Invoice Summary'!$K$18&gt;0),"*",IF(AND('Invoice Charges Detail'!A62="EQ",'Invoice Summary'!$K$19&gt;0),"*",""))</f>
        <v/>
      </c>
    </row>
    <row r="63" spans="1:14" ht="17.25" customHeight="1" x14ac:dyDescent="0.2">
      <c r="A63" s="245"/>
      <c r="B63" s="245"/>
      <c r="C63" s="245"/>
      <c r="D63" s="245"/>
      <c r="E63" s="248"/>
      <c r="F63" s="245" t="s">
        <v>277</v>
      </c>
      <c r="G63" s="245"/>
      <c r="H63" s="247"/>
      <c r="I63" s="246"/>
      <c r="J63" s="245"/>
      <c r="K63" s="161" t="str">
        <f t="shared" si="0"/>
        <v xml:space="preserve"> </v>
      </c>
      <c r="L63" s="159" t="str">
        <f t="shared" si="1"/>
        <v/>
      </c>
      <c r="M63" s="160" t="str">
        <f>IF(J63="","",IF(A63="MA",I63*L63*(1+'Invoice Summary'!$K$18),IF(A63="EQ",I63*L63*(1+'Invoice Summary'!$K$19),I63*L63)))</f>
        <v/>
      </c>
      <c r="N63" s="188" t="str">
        <f>IF(AND('Invoice Charges Detail'!A63="MA",'Invoice Summary'!$K$18&gt;0),"*",IF(AND('Invoice Charges Detail'!A63="EQ",'Invoice Summary'!$K$19&gt;0),"*",""))</f>
        <v/>
      </c>
    </row>
    <row r="64" spans="1:14" ht="17.25" customHeight="1" x14ac:dyDescent="0.2">
      <c r="A64" s="245"/>
      <c r="B64" s="245"/>
      <c r="C64" s="245"/>
      <c r="D64" s="245"/>
      <c r="E64" s="248"/>
      <c r="F64" s="245" t="s">
        <v>277</v>
      </c>
      <c r="G64" s="245"/>
      <c r="H64" s="247"/>
      <c r="I64" s="246"/>
      <c r="J64" s="245"/>
      <c r="K64" s="161" t="str">
        <f t="shared" si="0"/>
        <v xml:space="preserve"> </v>
      </c>
      <c r="L64" s="159" t="str">
        <f t="shared" si="1"/>
        <v/>
      </c>
      <c r="M64" s="160" t="str">
        <f>IF(J64="","",IF(A64="MA",I64*L64*(1+'Invoice Summary'!$K$18),IF(A64="EQ",I64*L64*(1+'Invoice Summary'!$K$19),I64*L64)))</f>
        <v/>
      </c>
      <c r="N64" s="188" t="str">
        <f>IF(AND('Invoice Charges Detail'!A64="MA",'Invoice Summary'!$K$18&gt;0),"*",IF(AND('Invoice Charges Detail'!A64="EQ",'Invoice Summary'!$K$19&gt;0),"*",""))</f>
        <v/>
      </c>
    </row>
    <row r="65" spans="1:14" ht="17.25" customHeight="1" x14ac:dyDescent="0.2">
      <c r="A65" s="245"/>
      <c r="B65" s="245"/>
      <c r="C65" s="245"/>
      <c r="D65" s="245"/>
      <c r="E65" s="248"/>
      <c r="F65" s="245" t="s">
        <v>277</v>
      </c>
      <c r="G65" s="245"/>
      <c r="H65" s="247"/>
      <c r="I65" s="246"/>
      <c r="J65" s="245"/>
      <c r="K65" s="161" t="str">
        <f t="shared" si="0"/>
        <v xml:space="preserve"> </v>
      </c>
      <c r="L65" s="159" t="str">
        <f t="shared" si="1"/>
        <v/>
      </c>
      <c r="M65" s="160" t="str">
        <f>IF(J65="","",IF(A65="MA",I65*L65*(1+'Invoice Summary'!$K$18),IF(A65="EQ",I65*L65*(1+'Invoice Summary'!$K$19),I65*L65)))</f>
        <v/>
      </c>
      <c r="N65" s="188" t="str">
        <f>IF(AND('Invoice Charges Detail'!A65="MA",'Invoice Summary'!$K$18&gt;0),"*",IF(AND('Invoice Charges Detail'!A65="EQ",'Invoice Summary'!$K$19&gt;0),"*",""))</f>
        <v/>
      </c>
    </row>
    <row r="66" spans="1:14" ht="17.25" customHeight="1" x14ac:dyDescent="0.2">
      <c r="A66" s="245"/>
      <c r="B66" s="245"/>
      <c r="C66" s="245"/>
      <c r="D66" s="245"/>
      <c r="E66" s="248"/>
      <c r="F66" s="245" t="s">
        <v>277</v>
      </c>
      <c r="G66" s="245"/>
      <c r="H66" s="247"/>
      <c r="I66" s="246"/>
      <c r="J66" s="245"/>
      <c r="K66" s="161" t="str">
        <f t="shared" si="0"/>
        <v xml:space="preserve"> </v>
      </c>
      <c r="L66" s="159" t="str">
        <f t="shared" si="1"/>
        <v/>
      </c>
      <c r="M66" s="160" t="str">
        <f>IF(J66="","",IF(A66="MA",I66*L66*(1+'Invoice Summary'!$K$18),IF(A66="EQ",I66*L66*(1+'Invoice Summary'!$K$19),I66*L66)))</f>
        <v/>
      </c>
      <c r="N66" s="188" t="str">
        <f>IF(AND('Invoice Charges Detail'!A66="MA",'Invoice Summary'!$K$18&gt;0),"*",IF(AND('Invoice Charges Detail'!A66="EQ",'Invoice Summary'!$K$19&gt;0),"*",""))</f>
        <v/>
      </c>
    </row>
    <row r="67" spans="1:14" ht="17.25" customHeight="1" x14ac:dyDescent="0.2">
      <c r="A67" s="245"/>
      <c r="B67" s="245"/>
      <c r="C67" s="245"/>
      <c r="D67" s="245"/>
      <c r="E67" s="248"/>
      <c r="F67" s="245" t="s">
        <v>277</v>
      </c>
      <c r="G67" s="245"/>
      <c r="H67" s="247"/>
      <c r="I67" s="246"/>
      <c r="J67" s="245"/>
      <c r="K67" s="161" t="str">
        <f t="shared" si="0"/>
        <v xml:space="preserve"> </v>
      </c>
      <c r="L67" s="159" t="str">
        <f t="shared" si="1"/>
        <v/>
      </c>
      <c r="M67" s="160" t="str">
        <f>IF(J67="","",IF(A67="MA",I67*L67*(1+'Invoice Summary'!$K$18),IF(A67="EQ",I67*L67*(1+'Invoice Summary'!$K$19),I67*L67)))</f>
        <v/>
      </c>
      <c r="N67" s="188" t="str">
        <f>IF(AND('Invoice Charges Detail'!A67="MA",'Invoice Summary'!$K$18&gt;0),"*",IF(AND('Invoice Charges Detail'!A67="EQ",'Invoice Summary'!$K$19&gt;0),"*",""))</f>
        <v/>
      </c>
    </row>
    <row r="68" spans="1:14" ht="17.25" customHeight="1" x14ac:dyDescent="0.2">
      <c r="A68" s="245"/>
      <c r="B68" s="245"/>
      <c r="C68" s="245"/>
      <c r="D68" s="245"/>
      <c r="E68" s="248"/>
      <c r="F68" s="245" t="s">
        <v>277</v>
      </c>
      <c r="G68" s="245"/>
      <c r="H68" s="247"/>
      <c r="I68" s="246"/>
      <c r="J68" s="245"/>
      <c r="K68" s="161" t="str">
        <f t="shared" si="0"/>
        <v xml:space="preserve"> </v>
      </c>
      <c r="L68" s="159" t="str">
        <f t="shared" si="1"/>
        <v/>
      </c>
      <c r="M68" s="160" t="str">
        <f>IF(J68="","",IF(A68="MA",I68*L68*(1+'Invoice Summary'!$K$18),IF(A68="EQ",I68*L68*(1+'Invoice Summary'!$K$19),I68*L68)))</f>
        <v/>
      </c>
      <c r="N68" s="188" t="str">
        <f>IF(AND('Invoice Charges Detail'!A68="MA",'Invoice Summary'!$K$18&gt;0),"*",IF(AND('Invoice Charges Detail'!A68="EQ",'Invoice Summary'!$K$19&gt;0),"*",""))</f>
        <v/>
      </c>
    </row>
    <row r="69" spans="1:14" ht="17.25" customHeight="1" x14ac:dyDescent="0.2">
      <c r="A69" s="245"/>
      <c r="B69" s="245"/>
      <c r="C69" s="245"/>
      <c r="D69" s="245"/>
      <c r="E69" s="248"/>
      <c r="F69" s="245" t="s">
        <v>277</v>
      </c>
      <c r="G69" s="245"/>
      <c r="H69" s="247"/>
      <c r="I69" s="246"/>
      <c r="J69" s="245"/>
      <c r="K69" s="161" t="str">
        <f t="shared" si="0"/>
        <v xml:space="preserve"> </v>
      </c>
      <c r="L69" s="159" t="str">
        <f t="shared" si="1"/>
        <v/>
      </c>
      <c r="M69" s="160" t="str">
        <f>IF(J69="","",IF(A69="MA",I69*L69*(1+'Invoice Summary'!$K$18),IF(A69="EQ",I69*L69*(1+'Invoice Summary'!$K$19),I69*L69)))</f>
        <v/>
      </c>
      <c r="N69" s="188" t="str">
        <f>IF(AND('Invoice Charges Detail'!A69="MA",'Invoice Summary'!$K$18&gt;0),"*",IF(AND('Invoice Charges Detail'!A69="EQ",'Invoice Summary'!$K$19&gt;0),"*",""))</f>
        <v/>
      </c>
    </row>
    <row r="70" spans="1:14" ht="17.25" customHeight="1" x14ac:dyDescent="0.2">
      <c r="A70" s="245"/>
      <c r="B70" s="245"/>
      <c r="C70" s="245"/>
      <c r="D70" s="245"/>
      <c r="E70" s="248"/>
      <c r="F70" s="245" t="s">
        <v>277</v>
      </c>
      <c r="G70" s="245"/>
      <c r="H70" s="247"/>
      <c r="I70" s="246"/>
      <c r="J70" s="245"/>
      <c r="K70" s="161" t="str">
        <f t="shared" si="0"/>
        <v xml:space="preserve"> </v>
      </c>
      <c r="L70" s="159" t="str">
        <f t="shared" si="1"/>
        <v/>
      </c>
      <c r="M70" s="160" t="str">
        <f>IF(J70="","",IF(A70="MA",I70*L70*(1+'Invoice Summary'!$K$18),IF(A70="EQ",I70*L70*(1+'Invoice Summary'!$K$19),I70*L70)))</f>
        <v/>
      </c>
      <c r="N70" s="188" t="str">
        <f>IF(AND('Invoice Charges Detail'!A70="MA",'Invoice Summary'!$K$18&gt;0),"*",IF(AND('Invoice Charges Detail'!A70="EQ",'Invoice Summary'!$K$19&gt;0),"*",""))</f>
        <v/>
      </c>
    </row>
    <row r="71" spans="1:14" ht="17.25" customHeight="1" x14ac:dyDescent="0.2">
      <c r="A71" s="245"/>
      <c r="B71" s="245"/>
      <c r="C71" s="245"/>
      <c r="D71" s="245"/>
      <c r="E71" s="248"/>
      <c r="F71" s="245" t="s">
        <v>277</v>
      </c>
      <c r="G71" s="245"/>
      <c r="H71" s="247"/>
      <c r="I71" s="246"/>
      <c r="J71" s="245"/>
      <c r="K71" s="161" t="str">
        <f t="shared" si="0"/>
        <v xml:space="preserve"> </v>
      </c>
      <c r="L71" s="159" t="str">
        <f t="shared" si="1"/>
        <v/>
      </c>
      <c r="M71" s="160" t="str">
        <f>IF(J71="","",IF(A71="MA",I71*L71*(1+'Invoice Summary'!$K$18),IF(A71="EQ",I71*L71*(1+'Invoice Summary'!$K$19),I71*L71)))</f>
        <v/>
      </c>
      <c r="N71" s="188" t="str">
        <f>IF(AND('Invoice Charges Detail'!A71="MA",'Invoice Summary'!$K$18&gt;0),"*",IF(AND('Invoice Charges Detail'!A71="EQ",'Invoice Summary'!$K$19&gt;0),"*",""))</f>
        <v/>
      </c>
    </row>
    <row r="72" spans="1:14" ht="17.25" customHeight="1" x14ac:dyDescent="0.2">
      <c r="A72" s="245"/>
      <c r="B72" s="245"/>
      <c r="C72" s="245"/>
      <c r="D72" s="245"/>
      <c r="E72" s="248"/>
      <c r="F72" s="245" t="s">
        <v>277</v>
      </c>
      <c r="G72" s="245"/>
      <c r="H72" s="247"/>
      <c r="I72" s="246"/>
      <c r="J72" s="245"/>
      <c r="K72" s="161" t="str">
        <f t="shared" si="0"/>
        <v xml:space="preserve"> </v>
      </c>
      <c r="L72" s="159" t="str">
        <f t="shared" si="1"/>
        <v/>
      </c>
      <c r="M72" s="160" t="str">
        <f>IF(J72="","",IF(A72="MA",I72*L72*(1+'Invoice Summary'!$K$18),IF(A72="EQ",I72*L72*(1+'Invoice Summary'!$K$19),I72*L72)))</f>
        <v/>
      </c>
      <c r="N72" s="188" t="str">
        <f>IF(AND('Invoice Charges Detail'!A72="MA",'Invoice Summary'!$K$18&gt;0),"*",IF(AND('Invoice Charges Detail'!A72="EQ",'Invoice Summary'!$K$19&gt;0),"*",""))</f>
        <v/>
      </c>
    </row>
    <row r="73" spans="1:14" ht="17.25" customHeight="1" x14ac:dyDescent="0.2">
      <c r="A73" s="245"/>
      <c r="B73" s="245"/>
      <c r="C73" s="245"/>
      <c r="D73" s="245"/>
      <c r="E73" s="248"/>
      <c r="F73" s="245" t="s">
        <v>277</v>
      </c>
      <c r="G73" s="245"/>
      <c r="H73" s="247"/>
      <c r="I73" s="246"/>
      <c r="J73" s="245"/>
      <c r="K73" s="161" t="str">
        <f t="shared" si="0"/>
        <v xml:space="preserve"> </v>
      </c>
      <c r="L73" s="159" t="str">
        <f t="shared" si="1"/>
        <v/>
      </c>
      <c r="M73" s="160" t="str">
        <f>IF(J73="","",IF(A73="MA",I73*L73*(1+'Invoice Summary'!$K$18),IF(A73="EQ",I73*L73*(1+'Invoice Summary'!$K$19),I73*L73)))</f>
        <v/>
      </c>
      <c r="N73" s="188" t="str">
        <f>IF(AND('Invoice Charges Detail'!A73="MA",'Invoice Summary'!$K$18&gt;0),"*",IF(AND('Invoice Charges Detail'!A73="EQ",'Invoice Summary'!$K$19&gt;0),"*",""))</f>
        <v/>
      </c>
    </row>
    <row r="74" spans="1:14" ht="17.25" customHeight="1" x14ac:dyDescent="0.2">
      <c r="A74" s="245"/>
      <c r="B74" s="245"/>
      <c r="C74" s="245"/>
      <c r="D74" s="245"/>
      <c r="E74" s="248"/>
      <c r="F74" s="245" t="s">
        <v>277</v>
      </c>
      <c r="G74" s="245"/>
      <c r="H74" s="247"/>
      <c r="I74" s="246"/>
      <c r="J74" s="245"/>
      <c r="K74" s="161" t="str">
        <f t="shared" si="0"/>
        <v xml:space="preserve"> </v>
      </c>
      <c r="L74" s="159" t="str">
        <f t="shared" si="1"/>
        <v/>
      </c>
      <c r="M74" s="160" t="str">
        <f>IF(J74="","",IF(A74="MA",I74*L74*(1+'Invoice Summary'!$K$18),IF(A74="EQ",I74*L74*(1+'Invoice Summary'!$K$19),I74*L74)))</f>
        <v/>
      </c>
      <c r="N74" s="188" t="str">
        <f>IF(AND('Invoice Charges Detail'!A74="MA",'Invoice Summary'!$K$18&gt;0),"*",IF(AND('Invoice Charges Detail'!A74="EQ",'Invoice Summary'!$K$19&gt;0),"*",""))</f>
        <v/>
      </c>
    </row>
    <row r="75" spans="1:14" ht="17.25" customHeight="1" x14ac:dyDescent="0.2">
      <c r="A75" s="245"/>
      <c r="B75" s="245"/>
      <c r="C75" s="245"/>
      <c r="D75" s="245"/>
      <c r="E75" s="248"/>
      <c r="F75" s="245" t="s">
        <v>277</v>
      </c>
      <c r="G75" s="245"/>
      <c r="H75" s="247"/>
      <c r="I75" s="246"/>
      <c r="J75" s="245"/>
      <c r="K75" s="161" t="str">
        <f t="shared" ref="K75:K138" si="2">IF(A75="LA",VLOOKUP(D75,EMP,2,FALSE),IF(A75="MA",D75,IF(A75="EQ",D75,IF(A75="RE",D75," "))))</f>
        <v xml:space="preserve"> </v>
      </c>
      <c r="L75" s="159" t="str">
        <f t="shared" ref="L75:L138" si="3">IF(A75="MA",VLOOKUP(D75,MA_COST,2,FALSE),IF(A75="LA",VLOOKUP(K75,LA_COST,2,FALSE),IF(A75="RE",VLOOKUP(D75,RE_COST,2,FALSE),IF(A75="EQ",VLOOKUP(D75,EQ_COST,2,FALSE),""))))</f>
        <v/>
      </c>
      <c r="M75" s="160" t="str">
        <f>IF(J75="","",IF(A75="MA",I75*L75*(1+'Invoice Summary'!$K$18),IF(A75="EQ",I75*L75*(1+'Invoice Summary'!$K$19),I75*L75)))</f>
        <v/>
      </c>
      <c r="N75" s="188" t="str">
        <f>IF(AND('Invoice Charges Detail'!A75="MA",'Invoice Summary'!$K$18&gt;0),"*",IF(AND('Invoice Charges Detail'!A75="EQ",'Invoice Summary'!$K$19&gt;0),"*",""))</f>
        <v/>
      </c>
    </row>
    <row r="76" spans="1:14" ht="17.25" customHeight="1" x14ac:dyDescent="0.2">
      <c r="A76" s="245"/>
      <c r="B76" s="245"/>
      <c r="C76" s="245"/>
      <c r="D76" s="245"/>
      <c r="E76" s="248"/>
      <c r="F76" s="245" t="s">
        <v>277</v>
      </c>
      <c r="G76" s="245"/>
      <c r="H76" s="247"/>
      <c r="I76" s="246"/>
      <c r="J76" s="245"/>
      <c r="K76" s="161" t="str">
        <f t="shared" si="2"/>
        <v xml:space="preserve"> </v>
      </c>
      <c r="L76" s="159" t="str">
        <f t="shared" si="3"/>
        <v/>
      </c>
      <c r="M76" s="160" t="str">
        <f>IF(J76="","",IF(A76="MA",I76*L76*(1+'Invoice Summary'!$K$18),IF(A76="EQ",I76*L76*(1+'Invoice Summary'!$K$19),I76*L76)))</f>
        <v/>
      </c>
      <c r="N76" s="188" t="str">
        <f>IF(AND('Invoice Charges Detail'!A76="MA",'Invoice Summary'!$K$18&gt;0),"*",IF(AND('Invoice Charges Detail'!A76="EQ",'Invoice Summary'!$K$19&gt;0),"*",""))</f>
        <v/>
      </c>
    </row>
    <row r="77" spans="1:14" ht="17.25" customHeight="1" x14ac:dyDescent="0.2">
      <c r="A77" s="245"/>
      <c r="B77" s="245"/>
      <c r="C77" s="245"/>
      <c r="D77" s="245"/>
      <c r="E77" s="248"/>
      <c r="F77" s="245" t="s">
        <v>277</v>
      </c>
      <c r="G77" s="245"/>
      <c r="H77" s="247"/>
      <c r="I77" s="246"/>
      <c r="J77" s="245"/>
      <c r="K77" s="161" t="str">
        <f t="shared" si="2"/>
        <v xml:space="preserve"> </v>
      </c>
      <c r="L77" s="159" t="str">
        <f t="shared" si="3"/>
        <v/>
      </c>
      <c r="M77" s="160" t="str">
        <f>IF(J77="","",IF(A77="MA",I77*L77*(1+'Invoice Summary'!$K$18),IF(A77="EQ",I77*L77*(1+'Invoice Summary'!$K$19),I77*L77)))</f>
        <v/>
      </c>
      <c r="N77" s="188" t="str">
        <f>IF(AND('Invoice Charges Detail'!A77="MA",'Invoice Summary'!$K$18&gt;0),"*",IF(AND('Invoice Charges Detail'!A77="EQ",'Invoice Summary'!$K$19&gt;0),"*",""))</f>
        <v/>
      </c>
    </row>
    <row r="78" spans="1:14" ht="17.25" customHeight="1" x14ac:dyDescent="0.2">
      <c r="A78" s="245"/>
      <c r="B78" s="245"/>
      <c r="C78" s="245"/>
      <c r="D78" s="245"/>
      <c r="E78" s="248"/>
      <c r="F78" s="245" t="s">
        <v>277</v>
      </c>
      <c r="G78" s="245"/>
      <c r="H78" s="247"/>
      <c r="I78" s="246"/>
      <c r="J78" s="245"/>
      <c r="K78" s="161" t="str">
        <f t="shared" si="2"/>
        <v xml:space="preserve"> </v>
      </c>
      <c r="L78" s="159" t="str">
        <f t="shared" si="3"/>
        <v/>
      </c>
      <c r="M78" s="160" t="str">
        <f>IF(J78="","",IF(A78="MA",I78*L78*(1+'Invoice Summary'!$K$18),IF(A78="EQ",I78*L78*(1+'Invoice Summary'!$K$19),I78*L78)))</f>
        <v/>
      </c>
      <c r="N78" s="188" t="str">
        <f>IF(AND('Invoice Charges Detail'!A78="MA",'Invoice Summary'!$K$18&gt;0),"*",IF(AND('Invoice Charges Detail'!A78="EQ",'Invoice Summary'!$K$19&gt;0),"*",""))</f>
        <v/>
      </c>
    </row>
    <row r="79" spans="1:14" ht="17.25" customHeight="1" x14ac:dyDescent="0.2">
      <c r="A79" s="245"/>
      <c r="B79" s="245"/>
      <c r="C79" s="245"/>
      <c r="D79" s="245"/>
      <c r="E79" s="248"/>
      <c r="F79" s="245" t="s">
        <v>277</v>
      </c>
      <c r="G79" s="245"/>
      <c r="H79" s="247"/>
      <c r="I79" s="246"/>
      <c r="J79" s="245"/>
      <c r="K79" s="161" t="str">
        <f t="shared" si="2"/>
        <v xml:space="preserve"> </v>
      </c>
      <c r="L79" s="159" t="str">
        <f t="shared" si="3"/>
        <v/>
      </c>
      <c r="M79" s="160" t="str">
        <f>IF(J79="","",IF(A79="MA",I79*L79*(1+'Invoice Summary'!$K$18),IF(A79="EQ",I79*L79*(1+'Invoice Summary'!$K$19),I79*L79)))</f>
        <v/>
      </c>
      <c r="N79" s="188" t="str">
        <f>IF(AND('Invoice Charges Detail'!A79="MA",'Invoice Summary'!$K$18&gt;0),"*",IF(AND('Invoice Charges Detail'!A79="EQ",'Invoice Summary'!$K$19&gt;0),"*",""))</f>
        <v/>
      </c>
    </row>
    <row r="80" spans="1:14" ht="17.25" customHeight="1" x14ac:dyDescent="0.2">
      <c r="A80" s="245"/>
      <c r="B80" s="245"/>
      <c r="C80" s="245"/>
      <c r="D80" s="245"/>
      <c r="E80" s="248"/>
      <c r="F80" s="245" t="s">
        <v>277</v>
      </c>
      <c r="G80" s="245"/>
      <c r="H80" s="247"/>
      <c r="I80" s="246"/>
      <c r="J80" s="245"/>
      <c r="K80" s="161" t="str">
        <f t="shared" si="2"/>
        <v xml:space="preserve"> </v>
      </c>
      <c r="L80" s="159" t="str">
        <f t="shared" si="3"/>
        <v/>
      </c>
      <c r="M80" s="160" t="str">
        <f>IF(J80="","",IF(A80="MA",I80*L80*(1+'Invoice Summary'!$K$18),IF(A80="EQ",I80*L80*(1+'Invoice Summary'!$K$19),I80*L80)))</f>
        <v/>
      </c>
      <c r="N80" s="188" t="str">
        <f>IF(AND('Invoice Charges Detail'!A80="MA",'Invoice Summary'!$K$18&gt;0),"*",IF(AND('Invoice Charges Detail'!A80="EQ",'Invoice Summary'!$K$19&gt;0),"*",""))</f>
        <v/>
      </c>
    </row>
    <row r="81" spans="1:14" ht="17.25" customHeight="1" x14ac:dyDescent="0.2">
      <c r="A81" s="245"/>
      <c r="B81" s="245"/>
      <c r="C81" s="245"/>
      <c r="D81" s="245"/>
      <c r="E81" s="248"/>
      <c r="F81" s="245" t="s">
        <v>277</v>
      </c>
      <c r="G81" s="245"/>
      <c r="H81" s="247"/>
      <c r="I81" s="246"/>
      <c r="J81" s="245"/>
      <c r="K81" s="161" t="str">
        <f t="shared" si="2"/>
        <v xml:space="preserve"> </v>
      </c>
      <c r="L81" s="159" t="str">
        <f t="shared" si="3"/>
        <v/>
      </c>
      <c r="M81" s="160" t="str">
        <f>IF(J81="","",IF(A81="MA",I81*L81*(1+'Invoice Summary'!$K$18),IF(A81="EQ",I81*L81*(1+'Invoice Summary'!$K$19),I81*L81)))</f>
        <v/>
      </c>
      <c r="N81" s="188" t="str">
        <f>IF(AND('Invoice Charges Detail'!A81="MA",'Invoice Summary'!$K$18&gt;0),"*",IF(AND('Invoice Charges Detail'!A81="EQ",'Invoice Summary'!$K$19&gt;0),"*",""))</f>
        <v/>
      </c>
    </row>
    <row r="82" spans="1:14" ht="17.25" customHeight="1" x14ac:dyDescent="0.2">
      <c r="A82" s="245"/>
      <c r="B82" s="245"/>
      <c r="C82" s="245"/>
      <c r="D82" s="245"/>
      <c r="E82" s="248"/>
      <c r="F82" s="245" t="s">
        <v>277</v>
      </c>
      <c r="G82" s="245"/>
      <c r="H82" s="247"/>
      <c r="I82" s="246"/>
      <c r="J82" s="245"/>
      <c r="K82" s="161" t="str">
        <f t="shared" si="2"/>
        <v xml:space="preserve"> </v>
      </c>
      <c r="L82" s="159" t="str">
        <f t="shared" si="3"/>
        <v/>
      </c>
      <c r="M82" s="160" t="str">
        <f>IF(J82="","",IF(A82="MA",I82*L82*(1+'Invoice Summary'!$K$18),IF(A82="EQ",I82*L82*(1+'Invoice Summary'!$K$19),I82*L82)))</f>
        <v/>
      </c>
      <c r="N82" s="188" t="str">
        <f>IF(AND('Invoice Charges Detail'!A82="MA",'Invoice Summary'!$K$18&gt;0),"*",IF(AND('Invoice Charges Detail'!A82="EQ",'Invoice Summary'!$K$19&gt;0),"*",""))</f>
        <v/>
      </c>
    </row>
    <row r="83" spans="1:14" ht="17.25" customHeight="1" x14ac:dyDescent="0.2">
      <c r="A83" s="245"/>
      <c r="B83" s="245"/>
      <c r="C83" s="245"/>
      <c r="D83" s="245"/>
      <c r="E83" s="248"/>
      <c r="F83" s="245" t="s">
        <v>277</v>
      </c>
      <c r="G83" s="245"/>
      <c r="H83" s="247"/>
      <c r="I83" s="246"/>
      <c r="J83" s="245"/>
      <c r="K83" s="161" t="str">
        <f t="shared" si="2"/>
        <v xml:space="preserve"> </v>
      </c>
      <c r="L83" s="159" t="str">
        <f t="shared" si="3"/>
        <v/>
      </c>
      <c r="M83" s="160" t="str">
        <f>IF(J83="","",IF(A83="MA",I83*L83*(1+'Invoice Summary'!$K$18),IF(A83="EQ",I83*L83*(1+'Invoice Summary'!$K$19),I83*L83)))</f>
        <v/>
      </c>
      <c r="N83" s="188" t="str">
        <f>IF(AND('Invoice Charges Detail'!A83="MA",'Invoice Summary'!$K$18&gt;0),"*",IF(AND('Invoice Charges Detail'!A83="EQ",'Invoice Summary'!$K$19&gt;0),"*",""))</f>
        <v/>
      </c>
    </row>
    <row r="84" spans="1:14" ht="17.25" customHeight="1" x14ac:dyDescent="0.2">
      <c r="A84" s="245"/>
      <c r="B84" s="245"/>
      <c r="C84" s="245"/>
      <c r="D84" s="245"/>
      <c r="E84" s="248"/>
      <c r="F84" s="245" t="s">
        <v>277</v>
      </c>
      <c r="G84" s="245"/>
      <c r="H84" s="247"/>
      <c r="I84" s="246"/>
      <c r="J84" s="245"/>
      <c r="K84" s="161" t="str">
        <f t="shared" si="2"/>
        <v xml:space="preserve"> </v>
      </c>
      <c r="L84" s="159" t="str">
        <f t="shared" si="3"/>
        <v/>
      </c>
      <c r="M84" s="160" t="str">
        <f>IF(J84="","",IF(A84="MA",I84*L84*(1+'Invoice Summary'!$K$18),IF(A84="EQ",I84*L84*(1+'Invoice Summary'!$K$19),I84*L84)))</f>
        <v/>
      </c>
      <c r="N84" s="188" t="str">
        <f>IF(AND('Invoice Charges Detail'!A84="MA",'Invoice Summary'!$K$18&gt;0),"*",IF(AND('Invoice Charges Detail'!A84="EQ",'Invoice Summary'!$K$19&gt;0),"*",""))</f>
        <v/>
      </c>
    </row>
    <row r="85" spans="1:14" ht="17.25" customHeight="1" x14ac:dyDescent="0.2">
      <c r="A85" s="245"/>
      <c r="B85" s="245"/>
      <c r="C85" s="245"/>
      <c r="D85" s="245"/>
      <c r="E85" s="248"/>
      <c r="F85" s="245" t="s">
        <v>277</v>
      </c>
      <c r="G85" s="245"/>
      <c r="H85" s="247"/>
      <c r="I85" s="246"/>
      <c r="J85" s="245"/>
      <c r="K85" s="161" t="str">
        <f t="shared" si="2"/>
        <v xml:space="preserve"> </v>
      </c>
      <c r="L85" s="159" t="str">
        <f t="shared" si="3"/>
        <v/>
      </c>
      <c r="M85" s="160" t="str">
        <f>IF(J85="","",IF(A85="MA",I85*L85*(1+'Invoice Summary'!$K$18),IF(A85="EQ",I85*L85*(1+'Invoice Summary'!$K$19),I85*L85)))</f>
        <v/>
      </c>
      <c r="N85" s="188" t="str">
        <f>IF(AND('Invoice Charges Detail'!A85="MA",'Invoice Summary'!$K$18&gt;0),"*",IF(AND('Invoice Charges Detail'!A85="EQ",'Invoice Summary'!$K$19&gt;0),"*",""))</f>
        <v/>
      </c>
    </row>
    <row r="86" spans="1:14" ht="17.25" customHeight="1" x14ac:dyDescent="0.2">
      <c r="A86" s="245"/>
      <c r="B86" s="245"/>
      <c r="C86" s="245"/>
      <c r="D86" s="245"/>
      <c r="E86" s="248"/>
      <c r="F86" s="245" t="s">
        <v>277</v>
      </c>
      <c r="G86" s="245"/>
      <c r="H86" s="247"/>
      <c r="I86" s="246"/>
      <c r="J86" s="245"/>
      <c r="K86" s="161" t="str">
        <f t="shared" si="2"/>
        <v xml:space="preserve"> </v>
      </c>
      <c r="L86" s="159" t="str">
        <f t="shared" si="3"/>
        <v/>
      </c>
      <c r="M86" s="160" t="str">
        <f>IF(J86="","",IF(A86="MA",I86*L86*(1+'Invoice Summary'!$K$18),IF(A86="EQ",I86*L86*(1+'Invoice Summary'!$K$19),I86*L86)))</f>
        <v/>
      </c>
      <c r="N86" s="188" t="str">
        <f>IF(AND('Invoice Charges Detail'!A86="MA",'Invoice Summary'!$K$18&gt;0),"*",IF(AND('Invoice Charges Detail'!A86="EQ",'Invoice Summary'!$K$19&gt;0),"*",""))</f>
        <v/>
      </c>
    </row>
    <row r="87" spans="1:14" ht="17.25" customHeight="1" x14ac:dyDescent="0.2">
      <c r="A87" s="245"/>
      <c r="B87" s="245"/>
      <c r="C87" s="245"/>
      <c r="D87" s="245"/>
      <c r="E87" s="248"/>
      <c r="F87" s="245" t="s">
        <v>277</v>
      </c>
      <c r="G87" s="245"/>
      <c r="H87" s="247"/>
      <c r="I87" s="246"/>
      <c r="J87" s="245"/>
      <c r="K87" s="161" t="str">
        <f t="shared" si="2"/>
        <v xml:space="preserve"> </v>
      </c>
      <c r="L87" s="159" t="str">
        <f t="shared" si="3"/>
        <v/>
      </c>
      <c r="M87" s="160" t="str">
        <f>IF(J87="","",IF(A87="MA",I87*L87*(1+'Invoice Summary'!$K$18),IF(A87="EQ",I87*L87*(1+'Invoice Summary'!$K$19),I87*L87)))</f>
        <v/>
      </c>
      <c r="N87" s="188" t="str">
        <f>IF(AND('Invoice Charges Detail'!A87="MA",'Invoice Summary'!$K$18&gt;0),"*",IF(AND('Invoice Charges Detail'!A87="EQ",'Invoice Summary'!$K$19&gt;0),"*",""))</f>
        <v/>
      </c>
    </row>
    <row r="88" spans="1:14" ht="17.25" customHeight="1" x14ac:dyDescent="0.2">
      <c r="A88" s="245"/>
      <c r="B88" s="245"/>
      <c r="C88" s="245"/>
      <c r="D88" s="245"/>
      <c r="E88" s="248"/>
      <c r="F88" s="245" t="s">
        <v>277</v>
      </c>
      <c r="G88" s="245"/>
      <c r="H88" s="247"/>
      <c r="I88" s="246"/>
      <c r="J88" s="245"/>
      <c r="K88" s="161" t="str">
        <f t="shared" si="2"/>
        <v xml:space="preserve"> </v>
      </c>
      <c r="L88" s="159" t="str">
        <f t="shared" si="3"/>
        <v/>
      </c>
      <c r="M88" s="160" t="str">
        <f>IF(J88="","",IF(A88="MA",I88*L88*(1+'Invoice Summary'!$K$18),IF(A88="EQ",I88*L88*(1+'Invoice Summary'!$K$19),I88*L88)))</f>
        <v/>
      </c>
      <c r="N88" s="188" t="str">
        <f>IF(AND('Invoice Charges Detail'!A88="MA",'Invoice Summary'!$K$18&gt;0),"*",IF(AND('Invoice Charges Detail'!A88="EQ",'Invoice Summary'!$K$19&gt;0),"*",""))</f>
        <v/>
      </c>
    </row>
    <row r="89" spans="1:14" ht="17.25" customHeight="1" x14ac:dyDescent="0.2">
      <c r="A89" s="245"/>
      <c r="B89" s="245"/>
      <c r="C89" s="245"/>
      <c r="D89" s="245"/>
      <c r="E89" s="248"/>
      <c r="F89" s="245" t="s">
        <v>277</v>
      </c>
      <c r="G89" s="245"/>
      <c r="H89" s="247"/>
      <c r="I89" s="246"/>
      <c r="J89" s="245"/>
      <c r="K89" s="161" t="str">
        <f t="shared" si="2"/>
        <v xml:space="preserve"> </v>
      </c>
      <c r="L89" s="159" t="str">
        <f t="shared" si="3"/>
        <v/>
      </c>
      <c r="M89" s="160" t="str">
        <f>IF(J89="","",IF(A89="MA",I89*L89*(1+'Invoice Summary'!$K$18),IF(A89="EQ",I89*L89*(1+'Invoice Summary'!$K$19),I89*L89)))</f>
        <v/>
      </c>
      <c r="N89" s="188" t="str">
        <f>IF(AND('Invoice Charges Detail'!A89="MA",'Invoice Summary'!$K$18&gt;0),"*",IF(AND('Invoice Charges Detail'!A89="EQ",'Invoice Summary'!$K$19&gt;0),"*",""))</f>
        <v/>
      </c>
    </row>
    <row r="90" spans="1:14" ht="17.25" customHeight="1" x14ac:dyDescent="0.2">
      <c r="A90" s="245"/>
      <c r="B90" s="245"/>
      <c r="C90" s="245"/>
      <c r="D90" s="245"/>
      <c r="E90" s="248"/>
      <c r="F90" s="245" t="s">
        <v>277</v>
      </c>
      <c r="G90" s="245"/>
      <c r="H90" s="247"/>
      <c r="I90" s="246"/>
      <c r="J90" s="245"/>
      <c r="K90" s="161" t="str">
        <f t="shared" si="2"/>
        <v xml:space="preserve"> </v>
      </c>
      <c r="L90" s="159" t="str">
        <f t="shared" si="3"/>
        <v/>
      </c>
      <c r="M90" s="160" t="str">
        <f>IF(J90="","",IF(A90="MA",I90*L90*(1+'Invoice Summary'!$K$18),IF(A90="EQ",I90*L90*(1+'Invoice Summary'!$K$19),I90*L90)))</f>
        <v/>
      </c>
      <c r="N90" s="188" t="str">
        <f>IF(AND('Invoice Charges Detail'!A90="MA",'Invoice Summary'!$K$18&gt;0),"*",IF(AND('Invoice Charges Detail'!A90="EQ",'Invoice Summary'!$K$19&gt;0),"*",""))</f>
        <v/>
      </c>
    </row>
    <row r="91" spans="1:14" ht="17.25" customHeight="1" x14ac:dyDescent="0.2">
      <c r="A91" s="245"/>
      <c r="B91" s="245"/>
      <c r="C91" s="245"/>
      <c r="D91" s="245"/>
      <c r="E91" s="248"/>
      <c r="F91" s="245" t="s">
        <v>277</v>
      </c>
      <c r="G91" s="245"/>
      <c r="H91" s="247"/>
      <c r="I91" s="246"/>
      <c r="J91" s="245"/>
      <c r="K91" s="161" t="str">
        <f t="shared" si="2"/>
        <v xml:space="preserve"> </v>
      </c>
      <c r="L91" s="159" t="str">
        <f t="shared" si="3"/>
        <v/>
      </c>
      <c r="M91" s="160" t="str">
        <f>IF(J91="","",IF(A91="MA",I91*L91*(1+'Invoice Summary'!$K$18),IF(A91="EQ",I91*L91*(1+'Invoice Summary'!$K$19),I91*L91)))</f>
        <v/>
      </c>
      <c r="N91" s="188" t="str">
        <f>IF(AND('Invoice Charges Detail'!A91="MA",'Invoice Summary'!$K$18&gt;0),"*",IF(AND('Invoice Charges Detail'!A91="EQ",'Invoice Summary'!$K$19&gt;0),"*",""))</f>
        <v/>
      </c>
    </row>
    <row r="92" spans="1:14" ht="17.25" customHeight="1" x14ac:dyDescent="0.2">
      <c r="A92" s="245"/>
      <c r="B92" s="245"/>
      <c r="C92" s="245"/>
      <c r="D92" s="245"/>
      <c r="E92" s="248"/>
      <c r="F92" s="245" t="s">
        <v>277</v>
      </c>
      <c r="G92" s="245"/>
      <c r="H92" s="247"/>
      <c r="I92" s="246"/>
      <c r="J92" s="245"/>
      <c r="K92" s="161" t="str">
        <f t="shared" si="2"/>
        <v xml:space="preserve"> </v>
      </c>
      <c r="L92" s="159" t="str">
        <f t="shared" si="3"/>
        <v/>
      </c>
      <c r="M92" s="160" t="str">
        <f>IF(J92="","",IF(A92="MA",I92*L92*(1+'Invoice Summary'!$K$18),IF(A92="EQ",I92*L92*(1+'Invoice Summary'!$K$19),I92*L92)))</f>
        <v/>
      </c>
      <c r="N92" s="188" t="str">
        <f>IF(AND('Invoice Charges Detail'!A92="MA",'Invoice Summary'!$K$18&gt;0),"*",IF(AND('Invoice Charges Detail'!A92="EQ",'Invoice Summary'!$K$19&gt;0),"*",""))</f>
        <v/>
      </c>
    </row>
    <row r="93" spans="1:14" ht="17.25" customHeight="1" x14ac:dyDescent="0.2">
      <c r="A93" s="245"/>
      <c r="B93" s="245"/>
      <c r="C93" s="245"/>
      <c r="D93" s="245"/>
      <c r="E93" s="248"/>
      <c r="F93" s="245" t="s">
        <v>277</v>
      </c>
      <c r="G93" s="245"/>
      <c r="H93" s="247"/>
      <c r="I93" s="246"/>
      <c r="J93" s="245"/>
      <c r="K93" s="161" t="str">
        <f t="shared" si="2"/>
        <v xml:space="preserve"> </v>
      </c>
      <c r="L93" s="159" t="str">
        <f t="shared" si="3"/>
        <v/>
      </c>
      <c r="M93" s="160" t="str">
        <f>IF(J93="","",IF(A93="MA",I93*L93*(1+'Invoice Summary'!$K$18),IF(A93="EQ",I93*L93*(1+'Invoice Summary'!$K$19),I93*L93)))</f>
        <v/>
      </c>
      <c r="N93" s="188" t="str">
        <f>IF(AND('Invoice Charges Detail'!A93="MA",'Invoice Summary'!$K$18&gt;0),"*",IF(AND('Invoice Charges Detail'!A93="EQ",'Invoice Summary'!$K$19&gt;0),"*",""))</f>
        <v/>
      </c>
    </row>
    <row r="94" spans="1:14" ht="17.25" customHeight="1" x14ac:dyDescent="0.2">
      <c r="A94" s="245"/>
      <c r="B94" s="245"/>
      <c r="C94" s="245"/>
      <c r="D94" s="245"/>
      <c r="E94" s="248"/>
      <c r="F94" s="245" t="s">
        <v>277</v>
      </c>
      <c r="G94" s="245"/>
      <c r="H94" s="247"/>
      <c r="I94" s="246"/>
      <c r="J94" s="245"/>
      <c r="K94" s="161" t="str">
        <f t="shared" si="2"/>
        <v xml:space="preserve"> </v>
      </c>
      <c r="L94" s="159" t="str">
        <f t="shared" si="3"/>
        <v/>
      </c>
      <c r="M94" s="160" t="str">
        <f>IF(J94="","",IF(A94="MA",I94*L94*(1+'Invoice Summary'!$K$18),IF(A94="EQ",I94*L94*(1+'Invoice Summary'!$K$19),I94*L94)))</f>
        <v/>
      </c>
      <c r="N94" s="188" t="str">
        <f>IF(AND('Invoice Charges Detail'!A94="MA",'Invoice Summary'!$K$18&gt;0),"*",IF(AND('Invoice Charges Detail'!A94="EQ",'Invoice Summary'!$K$19&gt;0),"*",""))</f>
        <v/>
      </c>
    </row>
    <row r="95" spans="1:14" ht="17.25" customHeight="1" x14ac:dyDescent="0.2">
      <c r="A95" s="245"/>
      <c r="B95" s="245"/>
      <c r="C95" s="245"/>
      <c r="D95" s="245"/>
      <c r="E95" s="248"/>
      <c r="F95" s="245" t="s">
        <v>277</v>
      </c>
      <c r="G95" s="245"/>
      <c r="H95" s="247"/>
      <c r="I95" s="246"/>
      <c r="J95" s="245"/>
      <c r="K95" s="161" t="str">
        <f t="shared" si="2"/>
        <v xml:space="preserve"> </v>
      </c>
      <c r="L95" s="159" t="str">
        <f t="shared" si="3"/>
        <v/>
      </c>
      <c r="M95" s="160" t="str">
        <f>IF(J95="","",IF(A95="MA",I95*L95*(1+'Invoice Summary'!$K$18),IF(A95="EQ",I95*L95*(1+'Invoice Summary'!$K$19),I95*L95)))</f>
        <v/>
      </c>
      <c r="N95" s="188" t="str">
        <f>IF(AND('Invoice Charges Detail'!A95="MA",'Invoice Summary'!$K$18&gt;0),"*",IF(AND('Invoice Charges Detail'!A95="EQ",'Invoice Summary'!$K$19&gt;0),"*",""))</f>
        <v/>
      </c>
    </row>
    <row r="96" spans="1:14" ht="17.25" customHeight="1" x14ac:dyDescent="0.2">
      <c r="A96" s="245"/>
      <c r="B96" s="245"/>
      <c r="C96" s="245"/>
      <c r="D96" s="245"/>
      <c r="E96" s="248"/>
      <c r="F96" s="245" t="s">
        <v>277</v>
      </c>
      <c r="G96" s="245"/>
      <c r="H96" s="247"/>
      <c r="I96" s="246"/>
      <c r="J96" s="245"/>
      <c r="K96" s="161" t="str">
        <f t="shared" si="2"/>
        <v xml:space="preserve"> </v>
      </c>
      <c r="L96" s="159" t="str">
        <f t="shared" si="3"/>
        <v/>
      </c>
      <c r="M96" s="160" t="str">
        <f>IF(J96="","",IF(A96="MA",I96*L96*(1+'Invoice Summary'!$K$18),IF(A96="EQ",I96*L96*(1+'Invoice Summary'!$K$19),I96*L96)))</f>
        <v/>
      </c>
      <c r="N96" s="188" t="str">
        <f>IF(AND('Invoice Charges Detail'!A96="MA",'Invoice Summary'!$K$18&gt;0),"*",IF(AND('Invoice Charges Detail'!A96="EQ",'Invoice Summary'!$K$19&gt;0),"*",""))</f>
        <v/>
      </c>
    </row>
    <row r="97" spans="1:14" ht="17.25" customHeight="1" x14ac:dyDescent="0.2">
      <c r="A97" s="245"/>
      <c r="B97" s="245"/>
      <c r="C97" s="245"/>
      <c r="D97" s="245"/>
      <c r="E97" s="248"/>
      <c r="F97" s="245" t="s">
        <v>277</v>
      </c>
      <c r="G97" s="245"/>
      <c r="H97" s="247"/>
      <c r="I97" s="246"/>
      <c r="J97" s="245"/>
      <c r="K97" s="161" t="str">
        <f t="shared" si="2"/>
        <v xml:space="preserve"> </v>
      </c>
      <c r="L97" s="159" t="str">
        <f t="shared" si="3"/>
        <v/>
      </c>
      <c r="M97" s="160" t="str">
        <f>IF(J97="","",IF(A97="MA",I97*L97*(1+'Invoice Summary'!$K$18),IF(A97="EQ",I97*L97*(1+'Invoice Summary'!$K$19),I97*L97)))</f>
        <v/>
      </c>
      <c r="N97" s="188" t="str">
        <f>IF(AND('Invoice Charges Detail'!A97="MA",'Invoice Summary'!$K$18&gt;0),"*",IF(AND('Invoice Charges Detail'!A97="EQ",'Invoice Summary'!$K$19&gt;0),"*",""))</f>
        <v/>
      </c>
    </row>
    <row r="98" spans="1:14" ht="17.25" customHeight="1" x14ac:dyDescent="0.2">
      <c r="A98" s="245"/>
      <c r="B98" s="245"/>
      <c r="C98" s="245"/>
      <c r="D98" s="245"/>
      <c r="E98" s="248"/>
      <c r="F98" s="245" t="s">
        <v>277</v>
      </c>
      <c r="G98" s="245"/>
      <c r="H98" s="247"/>
      <c r="I98" s="246"/>
      <c r="J98" s="245"/>
      <c r="K98" s="161" t="str">
        <f t="shared" si="2"/>
        <v xml:space="preserve"> </v>
      </c>
      <c r="L98" s="159" t="str">
        <f t="shared" si="3"/>
        <v/>
      </c>
      <c r="M98" s="160" t="str">
        <f>IF(J98="","",IF(A98="MA",I98*L98*(1+'Invoice Summary'!$K$18),IF(A98="EQ",I98*L98*(1+'Invoice Summary'!$K$19),I98*L98)))</f>
        <v/>
      </c>
      <c r="N98" s="188" t="str">
        <f>IF(AND('Invoice Charges Detail'!A98="MA",'Invoice Summary'!$K$18&gt;0),"*",IF(AND('Invoice Charges Detail'!A98="EQ",'Invoice Summary'!$K$19&gt;0),"*",""))</f>
        <v/>
      </c>
    </row>
    <row r="99" spans="1:14" ht="17.25" customHeight="1" x14ac:dyDescent="0.2">
      <c r="A99" s="245"/>
      <c r="B99" s="245"/>
      <c r="C99" s="245"/>
      <c r="D99" s="245"/>
      <c r="E99" s="248"/>
      <c r="F99" s="245" t="s">
        <v>277</v>
      </c>
      <c r="G99" s="245"/>
      <c r="H99" s="247"/>
      <c r="I99" s="246"/>
      <c r="J99" s="245"/>
      <c r="K99" s="161" t="str">
        <f t="shared" si="2"/>
        <v xml:space="preserve"> </v>
      </c>
      <c r="L99" s="159" t="str">
        <f t="shared" si="3"/>
        <v/>
      </c>
      <c r="M99" s="160" t="str">
        <f>IF(J99="","",IF(A99="MA",I99*L99*(1+'Invoice Summary'!$K$18),IF(A99="EQ",I99*L99*(1+'Invoice Summary'!$K$19),I99*L99)))</f>
        <v/>
      </c>
      <c r="N99" s="188" t="str">
        <f>IF(AND('Invoice Charges Detail'!A99="MA",'Invoice Summary'!$K$18&gt;0),"*",IF(AND('Invoice Charges Detail'!A99="EQ",'Invoice Summary'!$K$19&gt;0),"*",""))</f>
        <v/>
      </c>
    </row>
    <row r="100" spans="1:14" ht="17.25" customHeight="1" x14ac:dyDescent="0.2">
      <c r="A100" s="245"/>
      <c r="B100" s="245"/>
      <c r="C100" s="245"/>
      <c r="D100" s="245"/>
      <c r="E100" s="248"/>
      <c r="F100" s="245" t="s">
        <v>277</v>
      </c>
      <c r="G100" s="245"/>
      <c r="H100" s="247"/>
      <c r="I100" s="246"/>
      <c r="J100" s="245"/>
      <c r="K100" s="161" t="str">
        <f t="shared" si="2"/>
        <v xml:space="preserve"> </v>
      </c>
      <c r="L100" s="159" t="str">
        <f t="shared" si="3"/>
        <v/>
      </c>
      <c r="M100" s="160" t="str">
        <f>IF(J100="","",IF(A100="MA",I100*L100*(1+'Invoice Summary'!$K$18),IF(A100="EQ",I100*L100*(1+'Invoice Summary'!$K$19),I100*L100)))</f>
        <v/>
      </c>
      <c r="N100" s="188" t="str">
        <f>IF(AND('Invoice Charges Detail'!A100="MA",'Invoice Summary'!$K$18&gt;0),"*",IF(AND('Invoice Charges Detail'!A100="EQ",'Invoice Summary'!$K$19&gt;0),"*",""))</f>
        <v/>
      </c>
    </row>
    <row r="101" spans="1:14" ht="17.25" customHeight="1" x14ac:dyDescent="0.2">
      <c r="A101" s="245"/>
      <c r="B101" s="245"/>
      <c r="C101" s="245"/>
      <c r="D101" s="245"/>
      <c r="E101" s="248"/>
      <c r="F101" s="245" t="s">
        <v>277</v>
      </c>
      <c r="G101" s="245"/>
      <c r="H101" s="247"/>
      <c r="I101" s="246"/>
      <c r="J101" s="245"/>
      <c r="K101" s="161" t="str">
        <f t="shared" si="2"/>
        <v xml:space="preserve"> </v>
      </c>
      <c r="L101" s="159" t="str">
        <f t="shared" si="3"/>
        <v/>
      </c>
      <c r="M101" s="160" t="str">
        <f>IF(J101="","",IF(A101="MA",I101*L101*(1+'Invoice Summary'!$K$18),IF(A101="EQ",I101*L101*(1+'Invoice Summary'!$K$19),I101*L101)))</f>
        <v/>
      </c>
      <c r="N101" s="188" t="str">
        <f>IF(AND('Invoice Charges Detail'!A101="MA",'Invoice Summary'!$K$18&gt;0),"*",IF(AND('Invoice Charges Detail'!A101="EQ",'Invoice Summary'!$K$19&gt;0),"*",""))</f>
        <v/>
      </c>
    </row>
    <row r="102" spans="1:14" ht="17.25" customHeight="1" x14ac:dyDescent="0.2">
      <c r="A102" s="245"/>
      <c r="B102" s="245"/>
      <c r="C102" s="245"/>
      <c r="D102" s="245"/>
      <c r="E102" s="248"/>
      <c r="F102" s="245" t="s">
        <v>277</v>
      </c>
      <c r="G102" s="245"/>
      <c r="H102" s="247"/>
      <c r="I102" s="246"/>
      <c r="J102" s="245"/>
      <c r="K102" s="161" t="str">
        <f t="shared" si="2"/>
        <v xml:space="preserve"> </v>
      </c>
      <c r="L102" s="159" t="str">
        <f t="shared" si="3"/>
        <v/>
      </c>
      <c r="M102" s="160" t="str">
        <f>IF(J102="","",IF(A102="MA",I102*L102*(1+'Invoice Summary'!$K$18),IF(A102="EQ",I102*L102*(1+'Invoice Summary'!$K$19),I102*L102)))</f>
        <v/>
      </c>
      <c r="N102" s="188" t="str">
        <f>IF(AND('Invoice Charges Detail'!A102="MA",'Invoice Summary'!$K$18&gt;0),"*",IF(AND('Invoice Charges Detail'!A102="EQ",'Invoice Summary'!$K$19&gt;0),"*",""))</f>
        <v/>
      </c>
    </row>
    <row r="103" spans="1:14" ht="17.25" customHeight="1" x14ac:dyDescent="0.2">
      <c r="A103" s="245"/>
      <c r="B103" s="245"/>
      <c r="C103" s="245"/>
      <c r="D103" s="245"/>
      <c r="E103" s="248"/>
      <c r="F103" s="245" t="s">
        <v>277</v>
      </c>
      <c r="G103" s="245"/>
      <c r="H103" s="247"/>
      <c r="I103" s="246"/>
      <c r="J103" s="245"/>
      <c r="K103" s="161" t="str">
        <f t="shared" si="2"/>
        <v xml:space="preserve"> </v>
      </c>
      <c r="L103" s="159" t="str">
        <f t="shared" si="3"/>
        <v/>
      </c>
      <c r="M103" s="160" t="str">
        <f>IF(J103="","",IF(A103="MA",I103*L103*(1+'Invoice Summary'!$K$18),IF(A103="EQ",I103*L103*(1+'Invoice Summary'!$K$19),I103*L103)))</f>
        <v/>
      </c>
      <c r="N103" s="188" t="str">
        <f>IF(AND('Invoice Charges Detail'!A103="MA",'Invoice Summary'!$K$18&gt;0),"*",IF(AND('Invoice Charges Detail'!A103="EQ",'Invoice Summary'!$K$19&gt;0),"*",""))</f>
        <v/>
      </c>
    </row>
    <row r="104" spans="1:14" ht="17.25" customHeight="1" x14ac:dyDescent="0.2">
      <c r="A104" s="245"/>
      <c r="B104" s="245"/>
      <c r="C104" s="245"/>
      <c r="D104" s="245"/>
      <c r="E104" s="248"/>
      <c r="F104" s="245" t="s">
        <v>277</v>
      </c>
      <c r="G104" s="245"/>
      <c r="H104" s="247"/>
      <c r="I104" s="246"/>
      <c r="J104" s="245"/>
      <c r="K104" s="161" t="str">
        <f t="shared" si="2"/>
        <v xml:space="preserve"> </v>
      </c>
      <c r="L104" s="159" t="str">
        <f t="shared" si="3"/>
        <v/>
      </c>
      <c r="M104" s="160" t="str">
        <f>IF(J104="","",IF(A104="MA",I104*L104*(1+'Invoice Summary'!$K$18),IF(A104="EQ",I104*L104*(1+'Invoice Summary'!$K$19),I104*L104)))</f>
        <v/>
      </c>
      <c r="N104" s="188" t="str">
        <f>IF(AND('Invoice Charges Detail'!A104="MA",'Invoice Summary'!$K$18&gt;0),"*",IF(AND('Invoice Charges Detail'!A104="EQ",'Invoice Summary'!$K$19&gt;0),"*",""))</f>
        <v/>
      </c>
    </row>
    <row r="105" spans="1:14" ht="17.25" customHeight="1" x14ac:dyDescent="0.2">
      <c r="A105" s="245"/>
      <c r="B105" s="245"/>
      <c r="C105" s="245"/>
      <c r="D105" s="245"/>
      <c r="E105" s="248"/>
      <c r="F105" s="245" t="s">
        <v>277</v>
      </c>
      <c r="G105" s="245"/>
      <c r="H105" s="247"/>
      <c r="I105" s="246"/>
      <c r="J105" s="245"/>
      <c r="K105" s="161" t="str">
        <f t="shared" si="2"/>
        <v xml:space="preserve"> </v>
      </c>
      <c r="L105" s="159" t="str">
        <f t="shared" si="3"/>
        <v/>
      </c>
      <c r="M105" s="160" t="str">
        <f>IF(J105="","",IF(A105="MA",I105*L105*(1+'Invoice Summary'!$K$18),IF(A105="EQ",I105*L105*(1+'Invoice Summary'!$K$19),I105*L105)))</f>
        <v/>
      </c>
      <c r="N105" s="188" t="str">
        <f>IF(AND('Invoice Charges Detail'!A105="MA",'Invoice Summary'!$K$18&gt;0),"*",IF(AND('Invoice Charges Detail'!A105="EQ",'Invoice Summary'!$K$19&gt;0),"*",""))</f>
        <v/>
      </c>
    </row>
    <row r="106" spans="1:14" ht="17.25" customHeight="1" x14ac:dyDescent="0.2">
      <c r="A106" s="245"/>
      <c r="B106" s="245"/>
      <c r="C106" s="245"/>
      <c r="D106" s="245"/>
      <c r="E106" s="248"/>
      <c r="F106" s="245" t="s">
        <v>277</v>
      </c>
      <c r="G106" s="245"/>
      <c r="H106" s="247"/>
      <c r="I106" s="246"/>
      <c r="J106" s="245"/>
      <c r="K106" s="161" t="str">
        <f t="shared" si="2"/>
        <v xml:space="preserve"> </v>
      </c>
      <c r="L106" s="159" t="str">
        <f t="shared" si="3"/>
        <v/>
      </c>
      <c r="M106" s="160" t="str">
        <f>IF(J106="","",IF(A106="MA",I106*L106*(1+'Invoice Summary'!$K$18),IF(A106="EQ",I106*L106*(1+'Invoice Summary'!$K$19),I106*L106)))</f>
        <v/>
      </c>
      <c r="N106" s="188" t="str">
        <f>IF(AND('Invoice Charges Detail'!A106="MA",'Invoice Summary'!$K$18&gt;0),"*",IF(AND('Invoice Charges Detail'!A106="EQ",'Invoice Summary'!$K$19&gt;0),"*",""))</f>
        <v/>
      </c>
    </row>
    <row r="107" spans="1:14" ht="17.25" customHeight="1" x14ac:dyDescent="0.2">
      <c r="A107" s="245"/>
      <c r="B107" s="245"/>
      <c r="C107" s="245"/>
      <c r="D107" s="245"/>
      <c r="E107" s="248"/>
      <c r="F107" s="245" t="s">
        <v>277</v>
      </c>
      <c r="G107" s="245"/>
      <c r="H107" s="247"/>
      <c r="I107" s="246"/>
      <c r="J107" s="245"/>
      <c r="K107" s="161" t="str">
        <f t="shared" si="2"/>
        <v xml:space="preserve"> </v>
      </c>
      <c r="L107" s="159" t="str">
        <f t="shared" si="3"/>
        <v/>
      </c>
      <c r="M107" s="160" t="str">
        <f>IF(J107="","",IF(A107="MA",I107*L107*(1+'Invoice Summary'!$K$18),IF(A107="EQ",I107*L107*(1+'Invoice Summary'!$K$19),I107*L107)))</f>
        <v/>
      </c>
      <c r="N107" s="188" t="str">
        <f>IF(AND('Invoice Charges Detail'!A107="MA",'Invoice Summary'!$K$18&gt;0),"*",IF(AND('Invoice Charges Detail'!A107="EQ",'Invoice Summary'!$K$19&gt;0),"*",""))</f>
        <v/>
      </c>
    </row>
    <row r="108" spans="1:14" ht="17.25" customHeight="1" x14ac:dyDescent="0.2">
      <c r="A108" s="245"/>
      <c r="B108" s="245"/>
      <c r="C108" s="245"/>
      <c r="D108" s="245"/>
      <c r="E108" s="248"/>
      <c r="F108" s="245" t="s">
        <v>277</v>
      </c>
      <c r="G108" s="245"/>
      <c r="H108" s="247"/>
      <c r="I108" s="246"/>
      <c r="J108" s="245"/>
      <c r="K108" s="161" t="str">
        <f t="shared" si="2"/>
        <v xml:space="preserve"> </v>
      </c>
      <c r="L108" s="159" t="str">
        <f t="shared" si="3"/>
        <v/>
      </c>
      <c r="M108" s="160" t="str">
        <f>IF(J108="","",IF(A108="MA",I108*L108*(1+'Invoice Summary'!$K$18),IF(A108="EQ",I108*L108*(1+'Invoice Summary'!$K$19),I108*L108)))</f>
        <v/>
      </c>
      <c r="N108" s="188" t="str">
        <f>IF(AND('Invoice Charges Detail'!A108="MA",'Invoice Summary'!$K$18&gt;0),"*",IF(AND('Invoice Charges Detail'!A108="EQ",'Invoice Summary'!$K$19&gt;0),"*",""))</f>
        <v/>
      </c>
    </row>
    <row r="109" spans="1:14" ht="17.25" customHeight="1" x14ac:dyDescent="0.2">
      <c r="A109" s="245"/>
      <c r="B109" s="245"/>
      <c r="C109" s="245"/>
      <c r="D109" s="245"/>
      <c r="E109" s="248"/>
      <c r="F109" s="245" t="s">
        <v>277</v>
      </c>
      <c r="G109" s="245"/>
      <c r="H109" s="247"/>
      <c r="I109" s="246"/>
      <c r="J109" s="245"/>
      <c r="K109" s="161" t="str">
        <f t="shared" si="2"/>
        <v xml:space="preserve"> </v>
      </c>
      <c r="L109" s="159" t="str">
        <f t="shared" si="3"/>
        <v/>
      </c>
      <c r="M109" s="160" t="str">
        <f>IF(J109="","",IF(A109="MA",I109*L109*(1+'Invoice Summary'!$K$18),IF(A109="EQ",I109*L109*(1+'Invoice Summary'!$K$19),I109*L109)))</f>
        <v/>
      </c>
      <c r="N109" s="188" t="str">
        <f>IF(AND('Invoice Charges Detail'!A109="MA",'Invoice Summary'!$K$18&gt;0),"*",IF(AND('Invoice Charges Detail'!A109="EQ",'Invoice Summary'!$K$19&gt;0),"*",""))</f>
        <v/>
      </c>
    </row>
    <row r="110" spans="1:14" ht="17.25" customHeight="1" x14ac:dyDescent="0.2">
      <c r="A110" s="245"/>
      <c r="B110" s="245"/>
      <c r="C110" s="245"/>
      <c r="D110" s="245"/>
      <c r="E110" s="248"/>
      <c r="F110" s="245" t="s">
        <v>277</v>
      </c>
      <c r="G110" s="245"/>
      <c r="H110" s="247"/>
      <c r="I110" s="246"/>
      <c r="J110" s="245"/>
      <c r="K110" s="161" t="str">
        <f t="shared" si="2"/>
        <v xml:space="preserve"> </v>
      </c>
      <c r="L110" s="159" t="str">
        <f t="shared" si="3"/>
        <v/>
      </c>
      <c r="M110" s="160" t="str">
        <f>IF(J110="","",IF(A110="MA",I110*L110*(1+'Invoice Summary'!$K$18),IF(A110="EQ",I110*L110*(1+'Invoice Summary'!$K$19),I110*L110)))</f>
        <v/>
      </c>
      <c r="N110" s="188" t="str">
        <f>IF(AND('Invoice Charges Detail'!A110="MA",'Invoice Summary'!$K$18&gt;0),"*",IF(AND('Invoice Charges Detail'!A110="EQ",'Invoice Summary'!$K$19&gt;0),"*",""))</f>
        <v/>
      </c>
    </row>
    <row r="111" spans="1:14" ht="17.25" customHeight="1" x14ac:dyDescent="0.2">
      <c r="A111" s="245"/>
      <c r="B111" s="245"/>
      <c r="C111" s="245"/>
      <c r="D111" s="245"/>
      <c r="E111" s="248"/>
      <c r="F111" s="245" t="s">
        <v>277</v>
      </c>
      <c r="G111" s="245"/>
      <c r="H111" s="247"/>
      <c r="I111" s="246"/>
      <c r="J111" s="245"/>
      <c r="K111" s="161" t="str">
        <f t="shared" si="2"/>
        <v xml:space="preserve"> </v>
      </c>
      <c r="L111" s="159" t="str">
        <f t="shared" si="3"/>
        <v/>
      </c>
      <c r="M111" s="160" t="str">
        <f>IF(J111="","",IF(A111="MA",I111*L111*(1+'Invoice Summary'!$K$18),IF(A111="EQ",I111*L111*(1+'Invoice Summary'!$K$19),I111*L111)))</f>
        <v/>
      </c>
      <c r="N111" s="188" t="str">
        <f>IF(AND('Invoice Charges Detail'!A111="MA",'Invoice Summary'!$K$18&gt;0),"*",IF(AND('Invoice Charges Detail'!A111="EQ",'Invoice Summary'!$K$19&gt;0),"*",""))</f>
        <v/>
      </c>
    </row>
    <row r="112" spans="1:14" ht="17.25" customHeight="1" x14ac:dyDescent="0.2">
      <c r="A112" s="245"/>
      <c r="B112" s="245"/>
      <c r="C112" s="245"/>
      <c r="D112" s="245"/>
      <c r="E112" s="248"/>
      <c r="F112" s="245" t="s">
        <v>277</v>
      </c>
      <c r="G112" s="245"/>
      <c r="H112" s="247"/>
      <c r="I112" s="246"/>
      <c r="J112" s="245"/>
      <c r="K112" s="161" t="str">
        <f t="shared" si="2"/>
        <v xml:space="preserve"> </v>
      </c>
      <c r="L112" s="159" t="str">
        <f t="shared" si="3"/>
        <v/>
      </c>
      <c r="M112" s="160" t="str">
        <f>IF(J112="","",IF(A112="MA",I112*L112*(1+'Invoice Summary'!$K$18),IF(A112="EQ",I112*L112*(1+'Invoice Summary'!$K$19),I112*L112)))</f>
        <v/>
      </c>
      <c r="N112" s="188" t="str">
        <f>IF(AND('Invoice Charges Detail'!A112="MA",'Invoice Summary'!$K$18&gt;0),"*",IF(AND('Invoice Charges Detail'!A112="EQ",'Invoice Summary'!$K$19&gt;0),"*",""))</f>
        <v/>
      </c>
    </row>
    <row r="113" spans="1:14" ht="17.25" customHeight="1" x14ac:dyDescent="0.2">
      <c r="A113" s="245"/>
      <c r="B113" s="245"/>
      <c r="C113" s="245"/>
      <c r="D113" s="245"/>
      <c r="E113" s="248"/>
      <c r="F113" s="245" t="s">
        <v>277</v>
      </c>
      <c r="G113" s="245"/>
      <c r="H113" s="247"/>
      <c r="I113" s="246"/>
      <c r="J113" s="245"/>
      <c r="K113" s="161" t="str">
        <f t="shared" si="2"/>
        <v xml:space="preserve"> </v>
      </c>
      <c r="L113" s="159" t="str">
        <f t="shared" si="3"/>
        <v/>
      </c>
      <c r="M113" s="160" t="str">
        <f>IF(J113="","",IF(A113="MA",I113*L113*(1+'Invoice Summary'!$K$18),IF(A113="EQ",I113*L113*(1+'Invoice Summary'!$K$19),I113*L113)))</f>
        <v/>
      </c>
      <c r="N113" s="188" t="str">
        <f>IF(AND('Invoice Charges Detail'!A113="MA",'Invoice Summary'!$K$18&gt;0),"*",IF(AND('Invoice Charges Detail'!A113="EQ",'Invoice Summary'!$K$19&gt;0),"*",""))</f>
        <v/>
      </c>
    </row>
    <row r="114" spans="1:14" ht="17.25" customHeight="1" x14ac:dyDescent="0.2">
      <c r="A114" s="245"/>
      <c r="B114" s="245"/>
      <c r="C114" s="245"/>
      <c r="D114" s="245"/>
      <c r="E114" s="248"/>
      <c r="F114" s="245" t="s">
        <v>277</v>
      </c>
      <c r="G114" s="245"/>
      <c r="H114" s="247"/>
      <c r="I114" s="246"/>
      <c r="J114" s="245"/>
      <c r="K114" s="161" t="str">
        <f t="shared" si="2"/>
        <v xml:space="preserve"> </v>
      </c>
      <c r="L114" s="159" t="str">
        <f t="shared" si="3"/>
        <v/>
      </c>
      <c r="M114" s="160" t="str">
        <f>IF(J114="","",IF(A114="MA",I114*L114*(1+'Invoice Summary'!$K$18),IF(A114="EQ",I114*L114*(1+'Invoice Summary'!$K$19),I114*L114)))</f>
        <v/>
      </c>
      <c r="N114" s="188" t="str">
        <f>IF(AND('Invoice Charges Detail'!A114="MA",'Invoice Summary'!$K$18&gt;0),"*",IF(AND('Invoice Charges Detail'!A114="EQ",'Invoice Summary'!$K$19&gt;0),"*",""))</f>
        <v/>
      </c>
    </row>
    <row r="115" spans="1:14" ht="17.25" customHeight="1" x14ac:dyDescent="0.2">
      <c r="A115" s="245"/>
      <c r="B115" s="245"/>
      <c r="C115" s="245"/>
      <c r="D115" s="245"/>
      <c r="E115" s="248"/>
      <c r="F115" s="245" t="s">
        <v>277</v>
      </c>
      <c r="G115" s="245"/>
      <c r="H115" s="247"/>
      <c r="I115" s="246"/>
      <c r="J115" s="245"/>
      <c r="K115" s="161" t="str">
        <f t="shared" si="2"/>
        <v xml:space="preserve"> </v>
      </c>
      <c r="L115" s="159" t="str">
        <f t="shared" si="3"/>
        <v/>
      </c>
      <c r="M115" s="160" t="str">
        <f>IF(J115="","",IF(A115="MA",I115*L115*(1+'Invoice Summary'!$K$18),IF(A115="EQ",I115*L115*(1+'Invoice Summary'!$K$19),I115*L115)))</f>
        <v/>
      </c>
      <c r="N115" s="188" t="str">
        <f>IF(AND('Invoice Charges Detail'!A115="MA",'Invoice Summary'!$K$18&gt;0),"*",IF(AND('Invoice Charges Detail'!A115="EQ",'Invoice Summary'!$K$19&gt;0),"*",""))</f>
        <v/>
      </c>
    </row>
    <row r="116" spans="1:14" ht="17.25" customHeight="1" x14ac:dyDescent="0.2">
      <c r="A116" s="245"/>
      <c r="B116" s="245"/>
      <c r="C116" s="245"/>
      <c r="D116" s="245"/>
      <c r="E116" s="248"/>
      <c r="F116" s="245" t="s">
        <v>277</v>
      </c>
      <c r="G116" s="245"/>
      <c r="H116" s="247"/>
      <c r="I116" s="246"/>
      <c r="J116" s="245"/>
      <c r="K116" s="161" t="str">
        <f t="shared" si="2"/>
        <v xml:space="preserve"> </v>
      </c>
      <c r="L116" s="159" t="str">
        <f t="shared" si="3"/>
        <v/>
      </c>
      <c r="M116" s="160" t="str">
        <f>IF(J116="","",IF(A116="MA",I116*L116*(1+'Invoice Summary'!$K$18),IF(A116="EQ",I116*L116*(1+'Invoice Summary'!$K$19),I116*L116)))</f>
        <v/>
      </c>
      <c r="N116" s="188" t="str">
        <f>IF(AND('Invoice Charges Detail'!A116="MA",'Invoice Summary'!$K$18&gt;0),"*",IF(AND('Invoice Charges Detail'!A116="EQ",'Invoice Summary'!$K$19&gt;0),"*",""))</f>
        <v/>
      </c>
    </row>
    <row r="117" spans="1:14" ht="17.25" customHeight="1" x14ac:dyDescent="0.2">
      <c r="A117" s="245"/>
      <c r="B117" s="245"/>
      <c r="C117" s="245"/>
      <c r="D117" s="245"/>
      <c r="E117" s="248"/>
      <c r="F117" s="245" t="s">
        <v>277</v>
      </c>
      <c r="G117" s="245"/>
      <c r="H117" s="247"/>
      <c r="I117" s="246"/>
      <c r="J117" s="245"/>
      <c r="K117" s="161" t="str">
        <f t="shared" si="2"/>
        <v xml:space="preserve"> </v>
      </c>
      <c r="L117" s="159" t="str">
        <f t="shared" si="3"/>
        <v/>
      </c>
      <c r="M117" s="160" t="str">
        <f>IF(J117="","",IF(A117="MA",I117*L117*(1+'Invoice Summary'!$K$18),IF(A117="EQ",I117*L117*(1+'Invoice Summary'!$K$19),I117*L117)))</f>
        <v/>
      </c>
      <c r="N117" s="188" t="str">
        <f>IF(AND('Invoice Charges Detail'!A117="MA",'Invoice Summary'!$K$18&gt;0),"*",IF(AND('Invoice Charges Detail'!A117="EQ",'Invoice Summary'!$K$19&gt;0),"*",""))</f>
        <v/>
      </c>
    </row>
    <row r="118" spans="1:14" ht="17.25" customHeight="1" x14ac:dyDescent="0.2">
      <c r="A118" s="245"/>
      <c r="B118" s="245"/>
      <c r="C118" s="245"/>
      <c r="D118" s="245"/>
      <c r="E118" s="248"/>
      <c r="F118" s="245" t="s">
        <v>277</v>
      </c>
      <c r="G118" s="245"/>
      <c r="H118" s="247"/>
      <c r="I118" s="246"/>
      <c r="J118" s="245"/>
      <c r="K118" s="161" t="str">
        <f t="shared" si="2"/>
        <v xml:space="preserve"> </v>
      </c>
      <c r="L118" s="159" t="str">
        <f t="shared" si="3"/>
        <v/>
      </c>
      <c r="M118" s="160" t="str">
        <f>IF(J118="","",IF(A118="MA",I118*L118*(1+'Invoice Summary'!$K$18),IF(A118="EQ",I118*L118*(1+'Invoice Summary'!$K$19),I118*L118)))</f>
        <v/>
      </c>
      <c r="N118" s="188" t="str">
        <f>IF(AND('Invoice Charges Detail'!A118="MA",'Invoice Summary'!$K$18&gt;0),"*",IF(AND('Invoice Charges Detail'!A118="EQ",'Invoice Summary'!$K$19&gt;0),"*",""))</f>
        <v/>
      </c>
    </row>
    <row r="119" spans="1:14" ht="17.25" customHeight="1" x14ac:dyDescent="0.2">
      <c r="A119" s="245"/>
      <c r="B119" s="245"/>
      <c r="C119" s="245"/>
      <c r="D119" s="245"/>
      <c r="E119" s="248"/>
      <c r="F119" s="245" t="s">
        <v>277</v>
      </c>
      <c r="G119" s="245"/>
      <c r="H119" s="247"/>
      <c r="I119" s="246"/>
      <c r="J119" s="245"/>
      <c r="K119" s="161" t="str">
        <f t="shared" si="2"/>
        <v xml:space="preserve"> </v>
      </c>
      <c r="L119" s="159" t="str">
        <f t="shared" si="3"/>
        <v/>
      </c>
      <c r="M119" s="160" t="str">
        <f>IF(J119="","",IF(A119="MA",I119*L119*(1+'Invoice Summary'!$K$18),IF(A119="EQ",I119*L119*(1+'Invoice Summary'!$K$19),I119*L119)))</f>
        <v/>
      </c>
      <c r="N119" s="188" t="str">
        <f>IF(AND('Invoice Charges Detail'!A119="MA",'Invoice Summary'!$K$18&gt;0),"*",IF(AND('Invoice Charges Detail'!A119="EQ",'Invoice Summary'!$K$19&gt;0),"*",""))</f>
        <v/>
      </c>
    </row>
    <row r="120" spans="1:14" ht="17.25" customHeight="1" x14ac:dyDescent="0.2">
      <c r="A120" s="245"/>
      <c r="B120" s="245"/>
      <c r="C120" s="245"/>
      <c r="D120" s="245"/>
      <c r="E120" s="248"/>
      <c r="F120" s="245" t="s">
        <v>277</v>
      </c>
      <c r="G120" s="245"/>
      <c r="H120" s="247"/>
      <c r="I120" s="246"/>
      <c r="J120" s="245"/>
      <c r="K120" s="161" t="str">
        <f t="shared" si="2"/>
        <v xml:space="preserve"> </v>
      </c>
      <c r="L120" s="159" t="str">
        <f t="shared" si="3"/>
        <v/>
      </c>
      <c r="M120" s="160" t="str">
        <f>IF(J120="","",IF(A120="MA",I120*L120*(1+'Invoice Summary'!$K$18),IF(A120="EQ",I120*L120*(1+'Invoice Summary'!$K$19),I120*L120)))</f>
        <v/>
      </c>
      <c r="N120" s="188" t="str">
        <f>IF(AND('Invoice Charges Detail'!A120="MA",'Invoice Summary'!$K$18&gt;0),"*",IF(AND('Invoice Charges Detail'!A120="EQ",'Invoice Summary'!$K$19&gt;0),"*",""))</f>
        <v/>
      </c>
    </row>
    <row r="121" spans="1:14" ht="17.25" customHeight="1" x14ac:dyDescent="0.2">
      <c r="A121" s="245"/>
      <c r="B121" s="245"/>
      <c r="C121" s="245"/>
      <c r="D121" s="245"/>
      <c r="E121" s="248"/>
      <c r="F121" s="245" t="s">
        <v>277</v>
      </c>
      <c r="G121" s="245"/>
      <c r="H121" s="247"/>
      <c r="I121" s="246"/>
      <c r="J121" s="245"/>
      <c r="K121" s="161" t="str">
        <f t="shared" si="2"/>
        <v xml:space="preserve"> </v>
      </c>
      <c r="L121" s="159" t="str">
        <f t="shared" si="3"/>
        <v/>
      </c>
      <c r="M121" s="160" t="str">
        <f>IF(J121="","",IF(A121="MA",I121*L121*(1+'Invoice Summary'!$K$18),IF(A121="EQ",I121*L121*(1+'Invoice Summary'!$K$19),I121*L121)))</f>
        <v/>
      </c>
      <c r="N121" s="188" t="str">
        <f>IF(AND('Invoice Charges Detail'!A121="MA",'Invoice Summary'!$K$18&gt;0),"*",IF(AND('Invoice Charges Detail'!A121="EQ",'Invoice Summary'!$K$19&gt;0),"*",""))</f>
        <v/>
      </c>
    </row>
    <row r="122" spans="1:14" ht="17.25" customHeight="1" x14ac:dyDescent="0.2">
      <c r="A122" s="245"/>
      <c r="B122" s="245"/>
      <c r="C122" s="245"/>
      <c r="D122" s="245"/>
      <c r="E122" s="248"/>
      <c r="F122" s="245" t="s">
        <v>277</v>
      </c>
      <c r="G122" s="245"/>
      <c r="H122" s="247"/>
      <c r="I122" s="246"/>
      <c r="J122" s="245"/>
      <c r="K122" s="161" t="str">
        <f t="shared" si="2"/>
        <v xml:space="preserve"> </v>
      </c>
      <c r="L122" s="159" t="str">
        <f t="shared" si="3"/>
        <v/>
      </c>
      <c r="M122" s="160" t="str">
        <f>IF(J122="","",IF(A122="MA",I122*L122*(1+'Invoice Summary'!$K$18),IF(A122="EQ",I122*L122*(1+'Invoice Summary'!$K$19),I122*L122)))</f>
        <v/>
      </c>
      <c r="N122" s="188" t="str">
        <f>IF(AND('Invoice Charges Detail'!A122="MA",'Invoice Summary'!$K$18&gt;0),"*",IF(AND('Invoice Charges Detail'!A122="EQ",'Invoice Summary'!$K$19&gt;0),"*",""))</f>
        <v/>
      </c>
    </row>
    <row r="123" spans="1:14" ht="17.25" customHeight="1" x14ac:dyDescent="0.2">
      <c r="A123" s="245"/>
      <c r="B123" s="245"/>
      <c r="C123" s="245"/>
      <c r="D123" s="245"/>
      <c r="E123" s="248"/>
      <c r="F123" s="245" t="s">
        <v>277</v>
      </c>
      <c r="G123" s="245"/>
      <c r="H123" s="247"/>
      <c r="I123" s="246"/>
      <c r="J123" s="245"/>
      <c r="K123" s="161" t="str">
        <f t="shared" si="2"/>
        <v xml:space="preserve"> </v>
      </c>
      <c r="L123" s="159" t="str">
        <f t="shared" si="3"/>
        <v/>
      </c>
      <c r="M123" s="160" t="str">
        <f>IF(J123="","",IF(A123="MA",I123*L123*(1+'Invoice Summary'!$K$18),IF(A123="EQ",I123*L123*(1+'Invoice Summary'!$K$19),I123*L123)))</f>
        <v/>
      </c>
      <c r="N123" s="188" t="str">
        <f>IF(AND('Invoice Charges Detail'!A123="MA",'Invoice Summary'!$K$18&gt;0),"*",IF(AND('Invoice Charges Detail'!A123="EQ",'Invoice Summary'!$K$19&gt;0),"*",""))</f>
        <v/>
      </c>
    </row>
    <row r="124" spans="1:14" ht="17.25" customHeight="1" x14ac:dyDescent="0.2">
      <c r="A124" s="245"/>
      <c r="B124" s="245"/>
      <c r="C124" s="245"/>
      <c r="D124" s="245"/>
      <c r="E124" s="248"/>
      <c r="F124" s="245" t="s">
        <v>277</v>
      </c>
      <c r="G124" s="245"/>
      <c r="H124" s="247"/>
      <c r="I124" s="246"/>
      <c r="J124" s="245"/>
      <c r="K124" s="161" t="str">
        <f t="shared" si="2"/>
        <v xml:space="preserve"> </v>
      </c>
      <c r="L124" s="159" t="str">
        <f t="shared" si="3"/>
        <v/>
      </c>
      <c r="M124" s="160" t="str">
        <f>IF(J124="","",IF(A124="MA",I124*L124*(1+'Invoice Summary'!$K$18),IF(A124="EQ",I124*L124*(1+'Invoice Summary'!$K$19),I124*L124)))</f>
        <v/>
      </c>
      <c r="N124" s="188" t="str">
        <f>IF(AND('Invoice Charges Detail'!A124="MA",'Invoice Summary'!$K$18&gt;0),"*",IF(AND('Invoice Charges Detail'!A124="EQ",'Invoice Summary'!$K$19&gt;0),"*",""))</f>
        <v/>
      </c>
    </row>
    <row r="125" spans="1:14" ht="17.25" customHeight="1" x14ac:dyDescent="0.2">
      <c r="A125" s="245"/>
      <c r="B125" s="245"/>
      <c r="C125" s="245"/>
      <c r="D125" s="245"/>
      <c r="E125" s="248"/>
      <c r="F125" s="245" t="s">
        <v>277</v>
      </c>
      <c r="G125" s="245"/>
      <c r="H125" s="247"/>
      <c r="I125" s="246"/>
      <c r="J125" s="245"/>
      <c r="K125" s="161" t="str">
        <f t="shared" si="2"/>
        <v xml:space="preserve"> </v>
      </c>
      <c r="L125" s="159" t="str">
        <f t="shared" si="3"/>
        <v/>
      </c>
      <c r="M125" s="160" t="str">
        <f>IF(J125="","",IF(A125="MA",I125*L125*(1+'Invoice Summary'!$K$18),IF(A125="EQ",I125*L125*(1+'Invoice Summary'!$K$19),I125*L125)))</f>
        <v/>
      </c>
      <c r="N125" s="188" t="str">
        <f>IF(AND('Invoice Charges Detail'!A125="MA",'Invoice Summary'!$K$18&gt;0),"*",IF(AND('Invoice Charges Detail'!A125="EQ",'Invoice Summary'!$K$19&gt;0),"*",""))</f>
        <v/>
      </c>
    </row>
    <row r="126" spans="1:14" ht="17.25" customHeight="1" x14ac:dyDescent="0.2">
      <c r="A126" s="245"/>
      <c r="B126" s="245"/>
      <c r="C126" s="245"/>
      <c r="D126" s="245"/>
      <c r="E126" s="248"/>
      <c r="F126" s="245" t="s">
        <v>277</v>
      </c>
      <c r="G126" s="245"/>
      <c r="H126" s="247"/>
      <c r="I126" s="246"/>
      <c r="J126" s="245"/>
      <c r="K126" s="161" t="str">
        <f t="shared" si="2"/>
        <v xml:space="preserve"> </v>
      </c>
      <c r="L126" s="159" t="str">
        <f t="shared" si="3"/>
        <v/>
      </c>
      <c r="M126" s="160" t="str">
        <f>IF(J126="","",IF(A126="MA",I126*L126*(1+'Invoice Summary'!$K$18),IF(A126="EQ",I126*L126*(1+'Invoice Summary'!$K$19),I126*L126)))</f>
        <v/>
      </c>
      <c r="N126" s="188" t="str">
        <f>IF(AND('Invoice Charges Detail'!A126="MA",'Invoice Summary'!$K$18&gt;0),"*",IF(AND('Invoice Charges Detail'!A126="EQ",'Invoice Summary'!$K$19&gt;0),"*",""))</f>
        <v/>
      </c>
    </row>
    <row r="127" spans="1:14" ht="17.25" customHeight="1" x14ac:dyDescent="0.2">
      <c r="A127" s="245"/>
      <c r="B127" s="245"/>
      <c r="C127" s="245"/>
      <c r="D127" s="245"/>
      <c r="E127" s="248"/>
      <c r="F127" s="245" t="s">
        <v>277</v>
      </c>
      <c r="G127" s="245"/>
      <c r="H127" s="247"/>
      <c r="I127" s="246"/>
      <c r="J127" s="245"/>
      <c r="K127" s="161" t="str">
        <f t="shared" si="2"/>
        <v xml:space="preserve"> </v>
      </c>
      <c r="L127" s="159" t="str">
        <f t="shared" si="3"/>
        <v/>
      </c>
      <c r="M127" s="160" t="str">
        <f>IF(J127="","",IF(A127="MA",I127*L127*(1+'Invoice Summary'!$K$18),IF(A127="EQ",I127*L127*(1+'Invoice Summary'!$K$19),I127*L127)))</f>
        <v/>
      </c>
      <c r="N127" s="188" t="str">
        <f>IF(AND('Invoice Charges Detail'!A127="MA",'Invoice Summary'!$K$18&gt;0),"*",IF(AND('Invoice Charges Detail'!A127="EQ",'Invoice Summary'!$K$19&gt;0),"*",""))</f>
        <v/>
      </c>
    </row>
    <row r="128" spans="1:14" ht="17.25" customHeight="1" x14ac:dyDescent="0.2">
      <c r="A128" s="245"/>
      <c r="B128" s="245"/>
      <c r="C128" s="245"/>
      <c r="D128" s="245"/>
      <c r="E128" s="248"/>
      <c r="F128" s="245" t="s">
        <v>277</v>
      </c>
      <c r="G128" s="245"/>
      <c r="H128" s="247"/>
      <c r="I128" s="246"/>
      <c r="J128" s="245"/>
      <c r="K128" s="161" t="str">
        <f t="shared" si="2"/>
        <v xml:space="preserve"> </v>
      </c>
      <c r="L128" s="159" t="str">
        <f t="shared" si="3"/>
        <v/>
      </c>
      <c r="M128" s="160" t="str">
        <f>IF(J128="","",IF(A128="MA",I128*L128*(1+'Invoice Summary'!$K$18),IF(A128="EQ",I128*L128*(1+'Invoice Summary'!$K$19),I128*L128)))</f>
        <v/>
      </c>
      <c r="N128" s="188" t="str">
        <f>IF(AND('Invoice Charges Detail'!A128="MA",'Invoice Summary'!$K$18&gt;0),"*",IF(AND('Invoice Charges Detail'!A128="EQ",'Invoice Summary'!$K$19&gt;0),"*",""))</f>
        <v/>
      </c>
    </row>
    <row r="129" spans="1:14" ht="17.25" customHeight="1" x14ac:dyDescent="0.2">
      <c r="A129" s="245"/>
      <c r="B129" s="245"/>
      <c r="C129" s="245"/>
      <c r="D129" s="245"/>
      <c r="E129" s="248"/>
      <c r="F129" s="245" t="s">
        <v>277</v>
      </c>
      <c r="G129" s="245"/>
      <c r="H129" s="247"/>
      <c r="I129" s="246"/>
      <c r="J129" s="245"/>
      <c r="K129" s="161" t="str">
        <f t="shared" si="2"/>
        <v xml:space="preserve"> </v>
      </c>
      <c r="L129" s="159" t="str">
        <f t="shared" si="3"/>
        <v/>
      </c>
      <c r="M129" s="160" t="str">
        <f>IF(J129="","",IF(A129="MA",I129*L129*(1+'Invoice Summary'!$K$18),IF(A129="EQ",I129*L129*(1+'Invoice Summary'!$K$19),I129*L129)))</f>
        <v/>
      </c>
      <c r="N129" s="188" t="str">
        <f>IF(AND('Invoice Charges Detail'!A129="MA",'Invoice Summary'!$K$18&gt;0),"*",IF(AND('Invoice Charges Detail'!A129="EQ",'Invoice Summary'!$K$19&gt;0),"*",""))</f>
        <v/>
      </c>
    </row>
    <row r="130" spans="1:14" ht="17.25" customHeight="1" x14ac:dyDescent="0.2">
      <c r="A130" s="245"/>
      <c r="B130" s="245"/>
      <c r="C130" s="245"/>
      <c r="D130" s="245"/>
      <c r="E130" s="248"/>
      <c r="F130" s="245" t="s">
        <v>277</v>
      </c>
      <c r="G130" s="245"/>
      <c r="H130" s="247"/>
      <c r="I130" s="246"/>
      <c r="J130" s="245"/>
      <c r="K130" s="161" t="str">
        <f t="shared" si="2"/>
        <v xml:space="preserve"> </v>
      </c>
      <c r="L130" s="159" t="str">
        <f t="shared" si="3"/>
        <v/>
      </c>
      <c r="M130" s="160" t="str">
        <f>IF(J130="","",IF(A130="MA",I130*L130*(1+'Invoice Summary'!$K$18),IF(A130="EQ",I130*L130*(1+'Invoice Summary'!$K$19),I130*L130)))</f>
        <v/>
      </c>
      <c r="N130" s="188" t="str">
        <f>IF(AND('Invoice Charges Detail'!A130="MA",'Invoice Summary'!$K$18&gt;0),"*",IF(AND('Invoice Charges Detail'!A130="EQ",'Invoice Summary'!$K$19&gt;0),"*",""))</f>
        <v/>
      </c>
    </row>
    <row r="131" spans="1:14" ht="17.25" customHeight="1" x14ac:dyDescent="0.2">
      <c r="A131" s="245"/>
      <c r="B131" s="245"/>
      <c r="C131" s="245"/>
      <c r="D131" s="245"/>
      <c r="E131" s="248"/>
      <c r="F131" s="245" t="s">
        <v>277</v>
      </c>
      <c r="G131" s="245"/>
      <c r="H131" s="247"/>
      <c r="I131" s="246"/>
      <c r="J131" s="245"/>
      <c r="K131" s="161" t="str">
        <f t="shared" si="2"/>
        <v xml:space="preserve"> </v>
      </c>
      <c r="L131" s="159" t="str">
        <f t="shared" si="3"/>
        <v/>
      </c>
      <c r="M131" s="160" t="str">
        <f>IF(J131="","",IF(A131="MA",I131*L131*(1+'Invoice Summary'!$K$18),IF(A131="EQ",I131*L131*(1+'Invoice Summary'!$K$19),I131*L131)))</f>
        <v/>
      </c>
      <c r="N131" s="188" t="str">
        <f>IF(AND('Invoice Charges Detail'!A131="MA",'Invoice Summary'!$K$18&gt;0),"*",IF(AND('Invoice Charges Detail'!A131="EQ",'Invoice Summary'!$K$19&gt;0),"*",""))</f>
        <v/>
      </c>
    </row>
    <row r="132" spans="1:14" ht="17.25" customHeight="1" x14ac:dyDescent="0.2">
      <c r="A132" s="245"/>
      <c r="B132" s="245"/>
      <c r="C132" s="245"/>
      <c r="D132" s="245"/>
      <c r="E132" s="248"/>
      <c r="F132" s="245" t="s">
        <v>277</v>
      </c>
      <c r="G132" s="245"/>
      <c r="H132" s="247"/>
      <c r="I132" s="246"/>
      <c r="J132" s="245"/>
      <c r="K132" s="161" t="str">
        <f t="shared" si="2"/>
        <v xml:space="preserve"> </v>
      </c>
      <c r="L132" s="159" t="str">
        <f t="shared" si="3"/>
        <v/>
      </c>
      <c r="M132" s="160" t="str">
        <f>IF(J132="","",IF(A132="MA",I132*L132*(1+'Invoice Summary'!$K$18),IF(A132="EQ",I132*L132*(1+'Invoice Summary'!$K$19),I132*L132)))</f>
        <v/>
      </c>
      <c r="N132" s="188" t="str">
        <f>IF(AND('Invoice Charges Detail'!A132="MA",'Invoice Summary'!$K$18&gt;0),"*",IF(AND('Invoice Charges Detail'!A132="EQ",'Invoice Summary'!$K$19&gt;0),"*",""))</f>
        <v/>
      </c>
    </row>
    <row r="133" spans="1:14" ht="17.25" customHeight="1" x14ac:dyDescent="0.2">
      <c r="A133" s="245"/>
      <c r="B133" s="245"/>
      <c r="C133" s="245"/>
      <c r="D133" s="245"/>
      <c r="E133" s="248"/>
      <c r="F133" s="245" t="s">
        <v>277</v>
      </c>
      <c r="G133" s="245"/>
      <c r="H133" s="247"/>
      <c r="I133" s="246"/>
      <c r="J133" s="245"/>
      <c r="K133" s="161" t="str">
        <f t="shared" si="2"/>
        <v xml:space="preserve"> </v>
      </c>
      <c r="L133" s="159" t="str">
        <f t="shared" si="3"/>
        <v/>
      </c>
      <c r="M133" s="160" t="str">
        <f>IF(J133="","",IF(A133="MA",I133*L133*(1+'Invoice Summary'!$K$18),IF(A133="EQ",I133*L133*(1+'Invoice Summary'!$K$19),I133*L133)))</f>
        <v/>
      </c>
      <c r="N133" s="188" t="str">
        <f>IF(AND('Invoice Charges Detail'!A133="MA",'Invoice Summary'!$K$18&gt;0),"*",IF(AND('Invoice Charges Detail'!A133="EQ",'Invoice Summary'!$K$19&gt;0),"*",""))</f>
        <v/>
      </c>
    </row>
    <row r="134" spans="1:14" ht="17.25" customHeight="1" x14ac:dyDescent="0.2">
      <c r="A134" s="245"/>
      <c r="B134" s="245"/>
      <c r="C134" s="245"/>
      <c r="D134" s="245"/>
      <c r="E134" s="248"/>
      <c r="F134" s="245" t="s">
        <v>277</v>
      </c>
      <c r="G134" s="245"/>
      <c r="H134" s="247"/>
      <c r="I134" s="246"/>
      <c r="J134" s="245"/>
      <c r="K134" s="161" t="str">
        <f t="shared" si="2"/>
        <v xml:space="preserve"> </v>
      </c>
      <c r="L134" s="159" t="str">
        <f t="shared" si="3"/>
        <v/>
      </c>
      <c r="M134" s="160" t="str">
        <f>IF(J134="","",IF(A134="MA",I134*L134*(1+'Invoice Summary'!$K$18),IF(A134="EQ",I134*L134*(1+'Invoice Summary'!$K$19),I134*L134)))</f>
        <v/>
      </c>
      <c r="N134" s="188" t="str">
        <f>IF(AND('Invoice Charges Detail'!A134="MA",'Invoice Summary'!$K$18&gt;0),"*",IF(AND('Invoice Charges Detail'!A134="EQ",'Invoice Summary'!$K$19&gt;0),"*",""))</f>
        <v/>
      </c>
    </row>
    <row r="135" spans="1:14" ht="17.25" customHeight="1" x14ac:dyDescent="0.2">
      <c r="A135" s="245"/>
      <c r="B135" s="245"/>
      <c r="C135" s="245"/>
      <c r="D135" s="245"/>
      <c r="E135" s="248"/>
      <c r="F135" s="245" t="s">
        <v>277</v>
      </c>
      <c r="G135" s="245"/>
      <c r="H135" s="247"/>
      <c r="I135" s="246"/>
      <c r="J135" s="245"/>
      <c r="K135" s="161" t="str">
        <f t="shared" si="2"/>
        <v xml:space="preserve"> </v>
      </c>
      <c r="L135" s="159" t="str">
        <f t="shared" si="3"/>
        <v/>
      </c>
      <c r="M135" s="160" t="str">
        <f>IF(J135="","",IF(A135="MA",I135*L135*(1+'Invoice Summary'!$K$18),IF(A135="EQ",I135*L135*(1+'Invoice Summary'!$K$19),I135*L135)))</f>
        <v/>
      </c>
      <c r="N135" s="188" t="str">
        <f>IF(AND('Invoice Charges Detail'!A135="MA",'Invoice Summary'!$K$18&gt;0),"*",IF(AND('Invoice Charges Detail'!A135="EQ",'Invoice Summary'!$K$19&gt;0),"*",""))</f>
        <v/>
      </c>
    </row>
    <row r="136" spans="1:14" ht="17.25" customHeight="1" x14ac:dyDescent="0.2">
      <c r="A136" s="245"/>
      <c r="B136" s="245"/>
      <c r="C136" s="245"/>
      <c r="D136" s="245"/>
      <c r="E136" s="248"/>
      <c r="F136" s="245" t="s">
        <v>277</v>
      </c>
      <c r="G136" s="245"/>
      <c r="H136" s="247"/>
      <c r="I136" s="246"/>
      <c r="J136" s="245"/>
      <c r="K136" s="161" t="str">
        <f t="shared" si="2"/>
        <v xml:space="preserve"> </v>
      </c>
      <c r="L136" s="159" t="str">
        <f t="shared" si="3"/>
        <v/>
      </c>
      <c r="M136" s="160" t="str">
        <f>IF(J136="","",IF(A136="MA",I136*L136*(1+'Invoice Summary'!$K$18),IF(A136="EQ",I136*L136*(1+'Invoice Summary'!$K$19),I136*L136)))</f>
        <v/>
      </c>
      <c r="N136" s="188" t="str">
        <f>IF(AND('Invoice Charges Detail'!A136="MA",'Invoice Summary'!$K$18&gt;0),"*",IF(AND('Invoice Charges Detail'!A136="EQ",'Invoice Summary'!$K$19&gt;0),"*",""))</f>
        <v/>
      </c>
    </row>
    <row r="137" spans="1:14" ht="17.25" customHeight="1" x14ac:dyDescent="0.2">
      <c r="A137" s="245"/>
      <c r="B137" s="245"/>
      <c r="C137" s="245"/>
      <c r="D137" s="245"/>
      <c r="E137" s="248"/>
      <c r="F137" s="245" t="s">
        <v>277</v>
      </c>
      <c r="G137" s="245"/>
      <c r="H137" s="247"/>
      <c r="I137" s="246"/>
      <c r="J137" s="245"/>
      <c r="K137" s="161" t="str">
        <f t="shared" si="2"/>
        <v xml:space="preserve"> </v>
      </c>
      <c r="L137" s="159" t="str">
        <f t="shared" si="3"/>
        <v/>
      </c>
      <c r="M137" s="160" t="str">
        <f>IF(J137="","",IF(A137="MA",I137*L137*(1+'Invoice Summary'!$K$18),IF(A137="EQ",I137*L137*(1+'Invoice Summary'!$K$19),I137*L137)))</f>
        <v/>
      </c>
      <c r="N137" s="188" t="str">
        <f>IF(AND('Invoice Charges Detail'!A137="MA",'Invoice Summary'!$K$18&gt;0),"*",IF(AND('Invoice Charges Detail'!A137="EQ",'Invoice Summary'!$K$19&gt;0),"*",""))</f>
        <v/>
      </c>
    </row>
    <row r="138" spans="1:14" ht="17.25" customHeight="1" x14ac:dyDescent="0.2">
      <c r="A138" s="245"/>
      <c r="B138" s="245"/>
      <c r="C138" s="245"/>
      <c r="D138" s="245"/>
      <c r="E138" s="248"/>
      <c r="F138" s="245" t="s">
        <v>277</v>
      </c>
      <c r="G138" s="245"/>
      <c r="H138" s="247"/>
      <c r="I138" s="246"/>
      <c r="J138" s="245"/>
      <c r="K138" s="161" t="str">
        <f t="shared" si="2"/>
        <v xml:space="preserve"> </v>
      </c>
      <c r="L138" s="159" t="str">
        <f t="shared" si="3"/>
        <v/>
      </c>
      <c r="M138" s="160" t="str">
        <f>IF(J138="","",IF(A138="MA",I138*L138*(1+'Invoice Summary'!$K$18),IF(A138="EQ",I138*L138*(1+'Invoice Summary'!$K$19),I138*L138)))</f>
        <v/>
      </c>
      <c r="N138" s="188" t="str">
        <f>IF(AND('Invoice Charges Detail'!A138="MA",'Invoice Summary'!$K$18&gt;0),"*",IF(AND('Invoice Charges Detail'!A138="EQ",'Invoice Summary'!$K$19&gt;0),"*",""))</f>
        <v/>
      </c>
    </row>
    <row r="139" spans="1:14" ht="17.25" customHeight="1" x14ac:dyDescent="0.2">
      <c r="A139" s="245"/>
      <c r="B139" s="245"/>
      <c r="C139" s="245"/>
      <c r="D139" s="245"/>
      <c r="E139" s="248"/>
      <c r="F139" s="245" t="s">
        <v>277</v>
      </c>
      <c r="G139" s="245"/>
      <c r="H139" s="247"/>
      <c r="I139" s="246"/>
      <c r="J139" s="245"/>
      <c r="K139" s="161" t="str">
        <f t="shared" ref="K139:K202" si="4">IF(A139="LA",VLOOKUP(D139,EMP,2,FALSE),IF(A139="MA",D139,IF(A139="EQ",D139,IF(A139="RE",D139," "))))</f>
        <v xml:space="preserve"> </v>
      </c>
      <c r="L139" s="159" t="str">
        <f t="shared" ref="L139:L202" si="5">IF(A139="MA",VLOOKUP(D139,MA_COST,2,FALSE),IF(A139="LA",VLOOKUP(K139,LA_COST,2,FALSE),IF(A139="RE",VLOOKUP(D139,RE_COST,2,FALSE),IF(A139="EQ",VLOOKUP(D139,EQ_COST,2,FALSE),""))))</f>
        <v/>
      </c>
      <c r="M139" s="160" t="str">
        <f>IF(J139="","",IF(A139="MA",I139*L139*(1+'Invoice Summary'!$K$18),IF(A139="EQ",I139*L139*(1+'Invoice Summary'!$K$19),I139*L139)))</f>
        <v/>
      </c>
      <c r="N139" s="188" t="str">
        <f>IF(AND('Invoice Charges Detail'!A139="MA",'Invoice Summary'!$K$18&gt;0),"*",IF(AND('Invoice Charges Detail'!A139="EQ",'Invoice Summary'!$K$19&gt;0),"*",""))</f>
        <v/>
      </c>
    </row>
    <row r="140" spans="1:14" ht="17.25" customHeight="1" x14ac:dyDescent="0.2">
      <c r="A140" s="245"/>
      <c r="B140" s="245"/>
      <c r="C140" s="245"/>
      <c r="D140" s="245"/>
      <c r="E140" s="248"/>
      <c r="F140" s="245" t="s">
        <v>277</v>
      </c>
      <c r="G140" s="245"/>
      <c r="H140" s="247"/>
      <c r="I140" s="246"/>
      <c r="J140" s="245"/>
      <c r="K140" s="161" t="str">
        <f t="shared" si="4"/>
        <v xml:space="preserve"> </v>
      </c>
      <c r="L140" s="159" t="str">
        <f t="shared" si="5"/>
        <v/>
      </c>
      <c r="M140" s="160" t="str">
        <f>IF(J140="","",IF(A140="MA",I140*L140*(1+'Invoice Summary'!$K$18),IF(A140="EQ",I140*L140*(1+'Invoice Summary'!$K$19),I140*L140)))</f>
        <v/>
      </c>
      <c r="N140" s="188" t="str">
        <f>IF(AND('Invoice Charges Detail'!A140="MA",'Invoice Summary'!$K$18&gt;0),"*",IF(AND('Invoice Charges Detail'!A140="EQ",'Invoice Summary'!$K$19&gt;0),"*",""))</f>
        <v/>
      </c>
    </row>
    <row r="141" spans="1:14" ht="17.25" customHeight="1" x14ac:dyDescent="0.2">
      <c r="A141" s="245"/>
      <c r="B141" s="245"/>
      <c r="C141" s="245"/>
      <c r="D141" s="245"/>
      <c r="E141" s="248"/>
      <c r="F141" s="245" t="s">
        <v>277</v>
      </c>
      <c r="G141" s="245"/>
      <c r="H141" s="247"/>
      <c r="I141" s="246"/>
      <c r="J141" s="245"/>
      <c r="K141" s="161" t="str">
        <f t="shared" si="4"/>
        <v xml:space="preserve"> </v>
      </c>
      <c r="L141" s="159" t="str">
        <f t="shared" si="5"/>
        <v/>
      </c>
      <c r="M141" s="160" t="str">
        <f>IF(J141="","",IF(A141="MA",I141*L141*(1+'Invoice Summary'!$K$18),IF(A141="EQ",I141*L141*(1+'Invoice Summary'!$K$19),I141*L141)))</f>
        <v/>
      </c>
      <c r="N141" s="188" t="str">
        <f>IF(AND('Invoice Charges Detail'!A141="MA",'Invoice Summary'!$K$18&gt;0),"*",IF(AND('Invoice Charges Detail'!A141="EQ",'Invoice Summary'!$K$19&gt;0),"*",""))</f>
        <v/>
      </c>
    </row>
    <row r="142" spans="1:14" ht="17.25" customHeight="1" x14ac:dyDescent="0.2">
      <c r="A142" s="245"/>
      <c r="B142" s="245"/>
      <c r="C142" s="245"/>
      <c r="D142" s="245"/>
      <c r="E142" s="248"/>
      <c r="F142" s="245" t="s">
        <v>277</v>
      </c>
      <c r="G142" s="245"/>
      <c r="H142" s="247"/>
      <c r="I142" s="246"/>
      <c r="J142" s="245"/>
      <c r="K142" s="161" t="str">
        <f t="shared" si="4"/>
        <v xml:space="preserve"> </v>
      </c>
      <c r="L142" s="159" t="str">
        <f t="shared" si="5"/>
        <v/>
      </c>
      <c r="M142" s="160" t="str">
        <f>IF(J142="","",IF(A142="MA",I142*L142*(1+'Invoice Summary'!$K$18),IF(A142="EQ",I142*L142*(1+'Invoice Summary'!$K$19),I142*L142)))</f>
        <v/>
      </c>
      <c r="N142" s="188" t="str">
        <f>IF(AND('Invoice Charges Detail'!A142="MA",'Invoice Summary'!$K$18&gt;0),"*",IF(AND('Invoice Charges Detail'!A142="EQ",'Invoice Summary'!$K$19&gt;0),"*",""))</f>
        <v/>
      </c>
    </row>
    <row r="143" spans="1:14" ht="17.25" customHeight="1" x14ac:dyDescent="0.2">
      <c r="A143" s="245"/>
      <c r="B143" s="245"/>
      <c r="C143" s="245"/>
      <c r="D143" s="245"/>
      <c r="E143" s="248"/>
      <c r="F143" s="245" t="s">
        <v>277</v>
      </c>
      <c r="G143" s="245"/>
      <c r="H143" s="247"/>
      <c r="I143" s="246"/>
      <c r="J143" s="245"/>
      <c r="K143" s="161" t="str">
        <f t="shared" si="4"/>
        <v xml:space="preserve"> </v>
      </c>
      <c r="L143" s="159" t="str">
        <f t="shared" si="5"/>
        <v/>
      </c>
      <c r="M143" s="160" t="str">
        <f>IF(J143="","",IF(A143="MA",I143*L143*(1+'Invoice Summary'!$K$18),IF(A143="EQ",I143*L143*(1+'Invoice Summary'!$K$19),I143*L143)))</f>
        <v/>
      </c>
      <c r="N143" s="188" t="str">
        <f>IF(AND('Invoice Charges Detail'!A143="MA",'Invoice Summary'!$K$18&gt;0),"*",IF(AND('Invoice Charges Detail'!A143="EQ",'Invoice Summary'!$K$19&gt;0),"*",""))</f>
        <v/>
      </c>
    </row>
    <row r="144" spans="1:14" ht="17.25" customHeight="1" x14ac:dyDescent="0.2">
      <c r="A144" s="245"/>
      <c r="B144" s="245"/>
      <c r="C144" s="245"/>
      <c r="D144" s="245"/>
      <c r="E144" s="248"/>
      <c r="F144" s="245" t="s">
        <v>277</v>
      </c>
      <c r="G144" s="245"/>
      <c r="H144" s="247"/>
      <c r="I144" s="246"/>
      <c r="J144" s="245"/>
      <c r="K144" s="161" t="str">
        <f t="shared" si="4"/>
        <v xml:space="preserve"> </v>
      </c>
      <c r="L144" s="159" t="str">
        <f t="shared" si="5"/>
        <v/>
      </c>
      <c r="M144" s="160" t="str">
        <f>IF(J144="","",IF(A144="MA",I144*L144*(1+'Invoice Summary'!$K$18),IF(A144="EQ",I144*L144*(1+'Invoice Summary'!$K$19),I144*L144)))</f>
        <v/>
      </c>
      <c r="N144" s="188" t="str">
        <f>IF(AND('Invoice Charges Detail'!A144="MA",'Invoice Summary'!$K$18&gt;0),"*",IF(AND('Invoice Charges Detail'!A144="EQ",'Invoice Summary'!$K$19&gt;0),"*",""))</f>
        <v/>
      </c>
    </row>
    <row r="145" spans="1:14" ht="17.25" customHeight="1" x14ac:dyDescent="0.2">
      <c r="A145" s="245"/>
      <c r="B145" s="245"/>
      <c r="C145" s="245"/>
      <c r="D145" s="245"/>
      <c r="E145" s="248"/>
      <c r="F145" s="245" t="s">
        <v>277</v>
      </c>
      <c r="G145" s="245"/>
      <c r="H145" s="247"/>
      <c r="I145" s="246"/>
      <c r="J145" s="245"/>
      <c r="K145" s="161" t="str">
        <f t="shared" si="4"/>
        <v xml:space="preserve"> </v>
      </c>
      <c r="L145" s="159" t="str">
        <f t="shared" si="5"/>
        <v/>
      </c>
      <c r="M145" s="160" t="str">
        <f>IF(J145="","",IF(A145="MA",I145*L145*(1+'Invoice Summary'!$K$18),IF(A145="EQ",I145*L145*(1+'Invoice Summary'!$K$19),I145*L145)))</f>
        <v/>
      </c>
      <c r="N145" s="188" t="str">
        <f>IF(AND('Invoice Charges Detail'!A145="MA",'Invoice Summary'!$K$18&gt;0),"*",IF(AND('Invoice Charges Detail'!A145="EQ",'Invoice Summary'!$K$19&gt;0),"*",""))</f>
        <v/>
      </c>
    </row>
    <row r="146" spans="1:14" ht="17.25" customHeight="1" x14ac:dyDescent="0.2">
      <c r="A146" s="245"/>
      <c r="B146" s="245"/>
      <c r="C146" s="245"/>
      <c r="D146" s="245"/>
      <c r="E146" s="248"/>
      <c r="F146" s="245" t="s">
        <v>277</v>
      </c>
      <c r="G146" s="245"/>
      <c r="H146" s="247"/>
      <c r="I146" s="246"/>
      <c r="J146" s="245"/>
      <c r="K146" s="161" t="str">
        <f t="shared" si="4"/>
        <v xml:space="preserve"> </v>
      </c>
      <c r="L146" s="159" t="str">
        <f t="shared" si="5"/>
        <v/>
      </c>
      <c r="M146" s="160" t="str">
        <f>IF(J146="","",IF(A146="MA",I146*L146*(1+'Invoice Summary'!$K$18),IF(A146="EQ",I146*L146*(1+'Invoice Summary'!$K$19),I146*L146)))</f>
        <v/>
      </c>
      <c r="N146" s="188" t="str">
        <f>IF(AND('Invoice Charges Detail'!A146="MA",'Invoice Summary'!$K$18&gt;0),"*",IF(AND('Invoice Charges Detail'!A146="EQ",'Invoice Summary'!$K$19&gt;0),"*",""))</f>
        <v/>
      </c>
    </row>
    <row r="147" spans="1:14" ht="17.25" customHeight="1" x14ac:dyDescent="0.2">
      <c r="A147" s="245"/>
      <c r="B147" s="245"/>
      <c r="C147" s="245"/>
      <c r="D147" s="245"/>
      <c r="E147" s="248"/>
      <c r="F147" s="245" t="s">
        <v>277</v>
      </c>
      <c r="G147" s="245"/>
      <c r="H147" s="247"/>
      <c r="I147" s="246"/>
      <c r="J147" s="245"/>
      <c r="K147" s="161" t="str">
        <f t="shared" si="4"/>
        <v xml:space="preserve"> </v>
      </c>
      <c r="L147" s="159" t="str">
        <f t="shared" si="5"/>
        <v/>
      </c>
      <c r="M147" s="160" t="str">
        <f>IF(J147="","",IF(A147="MA",I147*L147*(1+'Invoice Summary'!$K$18),IF(A147="EQ",I147*L147*(1+'Invoice Summary'!$K$19),I147*L147)))</f>
        <v/>
      </c>
      <c r="N147" s="188" t="str">
        <f>IF(AND('Invoice Charges Detail'!A147="MA",'Invoice Summary'!$K$18&gt;0),"*",IF(AND('Invoice Charges Detail'!A147="EQ",'Invoice Summary'!$K$19&gt;0),"*",""))</f>
        <v/>
      </c>
    </row>
    <row r="148" spans="1:14" ht="17.25" customHeight="1" x14ac:dyDescent="0.2">
      <c r="A148" s="245"/>
      <c r="B148" s="245"/>
      <c r="C148" s="245"/>
      <c r="D148" s="245"/>
      <c r="E148" s="248"/>
      <c r="F148" s="245" t="s">
        <v>277</v>
      </c>
      <c r="G148" s="245"/>
      <c r="H148" s="247"/>
      <c r="I148" s="246"/>
      <c r="J148" s="245"/>
      <c r="K148" s="161" t="str">
        <f t="shared" si="4"/>
        <v xml:space="preserve"> </v>
      </c>
      <c r="L148" s="159" t="str">
        <f t="shared" si="5"/>
        <v/>
      </c>
      <c r="M148" s="160" t="str">
        <f>IF(J148="","",IF(A148="MA",I148*L148*(1+'Invoice Summary'!$K$18),IF(A148="EQ",I148*L148*(1+'Invoice Summary'!$K$19),I148*L148)))</f>
        <v/>
      </c>
      <c r="N148" s="188" t="str">
        <f>IF(AND('Invoice Charges Detail'!A148="MA",'Invoice Summary'!$K$18&gt;0),"*",IF(AND('Invoice Charges Detail'!A148="EQ",'Invoice Summary'!$K$19&gt;0),"*",""))</f>
        <v/>
      </c>
    </row>
    <row r="149" spans="1:14" ht="17.25" customHeight="1" x14ac:dyDescent="0.2">
      <c r="A149" s="245"/>
      <c r="B149" s="245"/>
      <c r="C149" s="245"/>
      <c r="D149" s="245"/>
      <c r="E149" s="248"/>
      <c r="F149" s="245" t="s">
        <v>277</v>
      </c>
      <c r="G149" s="245"/>
      <c r="H149" s="247"/>
      <c r="I149" s="246"/>
      <c r="J149" s="245"/>
      <c r="K149" s="161" t="str">
        <f t="shared" si="4"/>
        <v xml:space="preserve"> </v>
      </c>
      <c r="L149" s="159" t="str">
        <f t="shared" si="5"/>
        <v/>
      </c>
      <c r="M149" s="160" t="str">
        <f>IF(J149="","",IF(A149="MA",I149*L149*(1+'Invoice Summary'!$K$18),IF(A149="EQ",I149*L149*(1+'Invoice Summary'!$K$19),I149*L149)))</f>
        <v/>
      </c>
      <c r="N149" s="188" t="str">
        <f>IF(AND('Invoice Charges Detail'!A149="MA",'Invoice Summary'!$K$18&gt;0),"*",IF(AND('Invoice Charges Detail'!A149="EQ",'Invoice Summary'!$K$19&gt;0),"*",""))</f>
        <v/>
      </c>
    </row>
    <row r="150" spans="1:14" ht="17.25" customHeight="1" x14ac:dyDescent="0.2">
      <c r="A150" s="245"/>
      <c r="B150" s="245"/>
      <c r="C150" s="245"/>
      <c r="D150" s="245"/>
      <c r="E150" s="248"/>
      <c r="F150" s="245" t="s">
        <v>277</v>
      </c>
      <c r="G150" s="245"/>
      <c r="H150" s="247"/>
      <c r="I150" s="246"/>
      <c r="J150" s="245"/>
      <c r="K150" s="161" t="str">
        <f t="shared" si="4"/>
        <v xml:space="preserve"> </v>
      </c>
      <c r="L150" s="159" t="str">
        <f t="shared" si="5"/>
        <v/>
      </c>
      <c r="M150" s="160" t="str">
        <f>IF(J150="","",IF(A150="MA",I150*L150*(1+'Invoice Summary'!$K$18),IF(A150="EQ",I150*L150*(1+'Invoice Summary'!$K$19),I150*L150)))</f>
        <v/>
      </c>
      <c r="N150" s="188" t="str">
        <f>IF(AND('Invoice Charges Detail'!A150="MA",'Invoice Summary'!$K$18&gt;0),"*",IF(AND('Invoice Charges Detail'!A150="EQ",'Invoice Summary'!$K$19&gt;0),"*",""))</f>
        <v/>
      </c>
    </row>
    <row r="151" spans="1:14" ht="17.25" customHeight="1" x14ac:dyDescent="0.2">
      <c r="A151" s="245"/>
      <c r="B151" s="245"/>
      <c r="C151" s="245"/>
      <c r="D151" s="245"/>
      <c r="E151" s="248"/>
      <c r="F151" s="245" t="s">
        <v>277</v>
      </c>
      <c r="G151" s="245"/>
      <c r="H151" s="247"/>
      <c r="I151" s="246"/>
      <c r="J151" s="245"/>
      <c r="K151" s="161" t="str">
        <f t="shared" si="4"/>
        <v xml:space="preserve"> </v>
      </c>
      <c r="L151" s="159" t="str">
        <f t="shared" si="5"/>
        <v/>
      </c>
      <c r="M151" s="160" t="str">
        <f>IF(J151="","",IF(A151="MA",I151*L151*(1+'Invoice Summary'!$K$18),IF(A151="EQ",I151*L151*(1+'Invoice Summary'!$K$19),I151*L151)))</f>
        <v/>
      </c>
      <c r="N151" s="188" t="str">
        <f>IF(AND('Invoice Charges Detail'!A151="MA",'Invoice Summary'!$K$18&gt;0),"*",IF(AND('Invoice Charges Detail'!A151="EQ",'Invoice Summary'!$K$19&gt;0),"*",""))</f>
        <v/>
      </c>
    </row>
    <row r="152" spans="1:14" ht="17.25" customHeight="1" x14ac:dyDescent="0.2">
      <c r="A152" s="245"/>
      <c r="B152" s="245"/>
      <c r="C152" s="245"/>
      <c r="D152" s="245"/>
      <c r="E152" s="248"/>
      <c r="F152" s="245" t="s">
        <v>277</v>
      </c>
      <c r="G152" s="245"/>
      <c r="H152" s="247"/>
      <c r="I152" s="246"/>
      <c r="J152" s="245"/>
      <c r="K152" s="161" t="str">
        <f t="shared" si="4"/>
        <v xml:space="preserve"> </v>
      </c>
      <c r="L152" s="159" t="str">
        <f t="shared" si="5"/>
        <v/>
      </c>
      <c r="M152" s="160" t="str">
        <f>IF(J152="","",IF(A152="MA",I152*L152*(1+'Invoice Summary'!$K$18),IF(A152="EQ",I152*L152*(1+'Invoice Summary'!$K$19),I152*L152)))</f>
        <v/>
      </c>
      <c r="N152" s="188" t="str">
        <f>IF(AND('Invoice Charges Detail'!A152="MA",'Invoice Summary'!$K$18&gt;0),"*",IF(AND('Invoice Charges Detail'!A152="EQ",'Invoice Summary'!$K$19&gt;0),"*",""))</f>
        <v/>
      </c>
    </row>
    <row r="153" spans="1:14" ht="17.25" customHeight="1" x14ac:dyDescent="0.2">
      <c r="A153" s="245"/>
      <c r="B153" s="245"/>
      <c r="C153" s="245"/>
      <c r="D153" s="245"/>
      <c r="E153" s="248"/>
      <c r="F153" s="245" t="s">
        <v>277</v>
      </c>
      <c r="G153" s="245"/>
      <c r="H153" s="247"/>
      <c r="I153" s="246"/>
      <c r="J153" s="245"/>
      <c r="K153" s="161" t="str">
        <f t="shared" si="4"/>
        <v xml:space="preserve"> </v>
      </c>
      <c r="L153" s="159" t="str">
        <f t="shared" si="5"/>
        <v/>
      </c>
      <c r="M153" s="160" t="str">
        <f>IF(J153="","",IF(A153="MA",I153*L153*(1+'Invoice Summary'!$K$18),IF(A153="EQ",I153*L153*(1+'Invoice Summary'!$K$19),I153*L153)))</f>
        <v/>
      </c>
      <c r="N153" s="188" t="str">
        <f>IF(AND('Invoice Charges Detail'!A153="MA",'Invoice Summary'!$K$18&gt;0),"*",IF(AND('Invoice Charges Detail'!A153="EQ",'Invoice Summary'!$K$19&gt;0),"*",""))</f>
        <v/>
      </c>
    </row>
    <row r="154" spans="1:14" ht="17.25" customHeight="1" x14ac:dyDescent="0.2">
      <c r="A154" s="245"/>
      <c r="B154" s="245"/>
      <c r="C154" s="245"/>
      <c r="D154" s="245"/>
      <c r="E154" s="248"/>
      <c r="F154" s="245" t="s">
        <v>277</v>
      </c>
      <c r="G154" s="245"/>
      <c r="H154" s="247"/>
      <c r="I154" s="246"/>
      <c r="J154" s="245"/>
      <c r="K154" s="161" t="str">
        <f t="shared" si="4"/>
        <v xml:space="preserve"> </v>
      </c>
      <c r="L154" s="159" t="str">
        <f t="shared" si="5"/>
        <v/>
      </c>
      <c r="M154" s="160" t="str">
        <f>IF(J154="","",IF(A154="MA",I154*L154*(1+'Invoice Summary'!$K$18),IF(A154="EQ",I154*L154*(1+'Invoice Summary'!$K$19),I154*L154)))</f>
        <v/>
      </c>
      <c r="N154" s="188" t="str">
        <f>IF(AND('Invoice Charges Detail'!A154="MA",'Invoice Summary'!$K$18&gt;0),"*",IF(AND('Invoice Charges Detail'!A154="EQ",'Invoice Summary'!$K$19&gt;0),"*",""))</f>
        <v/>
      </c>
    </row>
    <row r="155" spans="1:14" ht="17.25" customHeight="1" x14ac:dyDescent="0.2">
      <c r="A155" s="245"/>
      <c r="B155" s="245"/>
      <c r="C155" s="245"/>
      <c r="D155" s="245"/>
      <c r="E155" s="248"/>
      <c r="F155" s="245" t="s">
        <v>277</v>
      </c>
      <c r="G155" s="245"/>
      <c r="H155" s="247"/>
      <c r="I155" s="246"/>
      <c r="J155" s="245"/>
      <c r="K155" s="161" t="str">
        <f t="shared" si="4"/>
        <v xml:space="preserve"> </v>
      </c>
      <c r="L155" s="159" t="str">
        <f t="shared" si="5"/>
        <v/>
      </c>
      <c r="M155" s="160" t="str">
        <f>IF(J155="","",IF(A155="MA",I155*L155*(1+'Invoice Summary'!$K$18),IF(A155="EQ",I155*L155*(1+'Invoice Summary'!$K$19),I155*L155)))</f>
        <v/>
      </c>
      <c r="N155" s="188" t="str">
        <f>IF(AND('Invoice Charges Detail'!A155="MA",'Invoice Summary'!$K$18&gt;0),"*",IF(AND('Invoice Charges Detail'!A155="EQ",'Invoice Summary'!$K$19&gt;0),"*",""))</f>
        <v/>
      </c>
    </row>
    <row r="156" spans="1:14" ht="17.25" customHeight="1" x14ac:dyDescent="0.2">
      <c r="A156" s="245"/>
      <c r="B156" s="245"/>
      <c r="C156" s="245"/>
      <c r="D156" s="245"/>
      <c r="E156" s="248"/>
      <c r="F156" s="245" t="s">
        <v>277</v>
      </c>
      <c r="G156" s="245"/>
      <c r="H156" s="247"/>
      <c r="I156" s="246"/>
      <c r="J156" s="245"/>
      <c r="K156" s="161" t="str">
        <f t="shared" si="4"/>
        <v xml:space="preserve"> </v>
      </c>
      <c r="L156" s="159" t="str">
        <f t="shared" si="5"/>
        <v/>
      </c>
      <c r="M156" s="160" t="str">
        <f>IF(J156="","",IF(A156="MA",I156*L156*(1+'Invoice Summary'!$K$18),IF(A156="EQ",I156*L156*(1+'Invoice Summary'!$K$19),I156*L156)))</f>
        <v/>
      </c>
      <c r="N156" s="188" t="str">
        <f>IF(AND('Invoice Charges Detail'!A156="MA",'Invoice Summary'!$K$18&gt;0),"*",IF(AND('Invoice Charges Detail'!A156="EQ",'Invoice Summary'!$K$19&gt;0),"*",""))</f>
        <v/>
      </c>
    </row>
    <row r="157" spans="1:14" ht="17.25" customHeight="1" x14ac:dyDescent="0.2">
      <c r="A157" s="245"/>
      <c r="B157" s="245"/>
      <c r="C157" s="245"/>
      <c r="D157" s="245"/>
      <c r="E157" s="248"/>
      <c r="F157" s="245" t="s">
        <v>277</v>
      </c>
      <c r="G157" s="245"/>
      <c r="H157" s="247"/>
      <c r="I157" s="246"/>
      <c r="J157" s="245"/>
      <c r="K157" s="161" t="str">
        <f t="shared" si="4"/>
        <v xml:space="preserve"> </v>
      </c>
      <c r="L157" s="159" t="str">
        <f t="shared" si="5"/>
        <v/>
      </c>
      <c r="M157" s="160" t="str">
        <f>IF(J157="","",IF(A157="MA",I157*L157*(1+'Invoice Summary'!$K$18),IF(A157="EQ",I157*L157*(1+'Invoice Summary'!$K$19),I157*L157)))</f>
        <v/>
      </c>
      <c r="N157" s="188" t="str">
        <f>IF(AND('Invoice Charges Detail'!A157="MA",'Invoice Summary'!$K$18&gt;0),"*",IF(AND('Invoice Charges Detail'!A157="EQ",'Invoice Summary'!$K$19&gt;0),"*",""))</f>
        <v/>
      </c>
    </row>
    <row r="158" spans="1:14" ht="17.25" customHeight="1" x14ac:dyDescent="0.2">
      <c r="A158" s="245"/>
      <c r="B158" s="245"/>
      <c r="C158" s="245"/>
      <c r="D158" s="245"/>
      <c r="E158" s="248"/>
      <c r="F158" s="245" t="s">
        <v>277</v>
      </c>
      <c r="G158" s="245"/>
      <c r="H158" s="247"/>
      <c r="I158" s="246"/>
      <c r="J158" s="245"/>
      <c r="K158" s="161" t="str">
        <f t="shared" si="4"/>
        <v xml:space="preserve"> </v>
      </c>
      <c r="L158" s="159" t="str">
        <f t="shared" si="5"/>
        <v/>
      </c>
      <c r="M158" s="160" t="str">
        <f>IF(J158="","",IF(A158="MA",I158*L158*(1+'Invoice Summary'!$K$18),IF(A158="EQ",I158*L158*(1+'Invoice Summary'!$K$19),I158*L158)))</f>
        <v/>
      </c>
      <c r="N158" s="188" t="str">
        <f>IF(AND('Invoice Charges Detail'!A158="MA",'Invoice Summary'!$K$18&gt;0),"*",IF(AND('Invoice Charges Detail'!A158="EQ",'Invoice Summary'!$K$19&gt;0),"*",""))</f>
        <v/>
      </c>
    </row>
    <row r="159" spans="1:14" ht="17.25" customHeight="1" x14ac:dyDescent="0.2">
      <c r="A159" s="245"/>
      <c r="B159" s="245"/>
      <c r="C159" s="245"/>
      <c r="D159" s="245"/>
      <c r="E159" s="248"/>
      <c r="F159" s="245" t="s">
        <v>277</v>
      </c>
      <c r="G159" s="245"/>
      <c r="H159" s="247"/>
      <c r="I159" s="246"/>
      <c r="J159" s="245"/>
      <c r="K159" s="161" t="str">
        <f t="shared" si="4"/>
        <v xml:space="preserve"> </v>
      </c>
      <c r="L159" s="159" t="str">
        <f t="shared" si="5"/>
        <v/>
      </c>
      <c r="M159" s="160" t="str">
        <f>IF(J159="","",IF(A159="MA",I159*L159*(1+'Invoice Summary'!$K$18),IF(A159="EQ",I159*L159*(1+'Invoice Summary'!$K$19),I159*L159)))</f>
        <v/>
      </c>
      <c r="N159" s="188" t="str">
        <f>IF(AND('Invoice Charges Detail'!A159="MA",'Invoice Summary'!$K$18&gt;0),"*",IF(AND('Invoice Charges Detail'!A159="EQ",'Invoice Summary'!$K$19&gt;0),"*",""))</f>
        <v/>
      </c>
    </row>
    <row r="160" spans="1:14" ht="17.25" customHeight="1" x14ac:dyDescent="0.2">
      <c r="A160" s="245"/>
      <c r="B160" s="245"/>
      <c r="C160" s="245"/>
      <c r="D160" s="245"/>
      <c r="E160" s="248"/>
      <c r="F160" s="245" t="s">
        <v>277</v>
      </c>
      <c r="G160" s="245"/>
      <c r="H160" s="247"/>
      <c r="I160" s="246"/>
      <c r="J160" s="245"/>
      <c r="K160" s="161" t="str">
        <f t="shared" si="4"/>
        <v xml:space="preserve"> </v>
      </c>
      <c r="L160" s="159" t="str">
        <f t="shared" si="5"/>
        <v/>
      </c>
      <c r="M160" s="160" t="str">
        <f>IF(J160="","",IF(A160="MA",I160*L160*(1+'Invoice Summary'!$K$18),IF(A160="EQ",I160*L160*(1+'Invoice Summary'!$K$19),I160*L160)))</f>
        <v/>
      </c>
      <c r="N160" s="188" t="str">
        <f>IF(AND('Invoice Charges Detail'!A160="MA",'Invoice Summary'!$K$18&gt;0),"*",IF(AND('Invoice Charges Detail'!A160="EQ",'Invoice Summary'!$K$19&gt;0),"*",""))</f>
        <v/>
      </c>
    </row>
    <row r="161" spans="1:14" ht="17.25" customHeight="1" x14ac:dyDescent="0.2">
      <c r="A161" s="245"/>
      <c r="B161" s="245"/>
      <c r="C161" s="245"/>
      <c r="D161" s="245"/>
      <c r="E161" s="248"/>
      <c r="F161" s="245" t="s">
        <v>277</v>
      </c>
      <c r="G161" s="245"/>
      <c r="H161" s="247"/>
      <c r="I161" s="246"/>
      <c r="J161" s="245"/>
      <c r="K161" s="161" t="str">
        <f t="shared" si="4"/>
        <v xml:space="preserve"> </v>
      </c>
      <c r="L161" s="159" t="str">
        <f t="shared" si="5"/>
        <v/>
      </c>
      <c r="M161" s="160" t="str">
        <f>IF(J161="","",IF(A161="MA",I161*L161*(1+'Invoice Summary'!$K$18),IF(A161="EQ",I161*L161*(1+'Invoice Summary'!$K$19),I161*L161)))</f>
        <v/>
      </c>
      <c r="N161" s="188" t="str">
        <f>IF(AND('Invoice Charges Detail'!A161="MA",'Invoice Summary'!$K$18&gt;0),"*",IF(AND('Invoice Charges Detail'!A161="EQ",'Invoice Summary'!$K$19&gt;0),"*",""))</f>
        <v/>
      </c>
    </row>
    <row r="162" spans="1:14" ht="17.25" customHeight="1" x14ac:dyDescent="0.2">
      <c r="A162" s="245"/>
      <c r="B162" s="245"/>
      <c r="C162" s="245"/>
      <c r="D162" s="245"/>
      <c r="E162" s="248"/>
      <c r="F162" s="245" t="s">
        <v>277</v>
      </c>
      <c r="G162" s="245"/>
      <c r="H162" s="247"/>
      <c r="I162" s="246"/>
      <c r="J162" s="245"/>
      <c r="K162" s="161" t="str">
        <f t="shared" si="4"/>
        <v xml:space="preserve"> </v>
      </c>
      <c r="L162" s="159" t="str">
        <f t="shared" si="5"/>
        <v/>
      </c>
      <c r="M162" s="160" t="str">
        <f>IF(J162="","",IF(A162="MA",I162*L162*(1+'Invoice Summary'!$K$18),IF(A162="EQ",I162*L162*(1+'Invoice Summary'!$K$19),I162*L162)))</f>
        <v/>
      </c>
      <c r="N162" s="188" t="str">
        <f>IF(AND('Invoice Charges Detail'!A162="MA",'Invoice Summary'!$K$18&gt;0),"*",IF(AND('Invoice Charges Detail'!A162="EQ",'Invoice Summary'!$K$19&gt;0),"*",""))</f>
        <v/>
      </c>
    </row>
    <row r="163" spans="1:14" ht="17.25" customHeight="1" x14ac:dyDescent="0.2">
      <c r="A163" s="245"/>
      <c r="B163" s="245"/>
      <c r="C163" s="245"/>
      <c r="D163" s="245"/>
      <c r="E163" s="248"/>
      <c r="F163" s="245" t="s">
        <v>277</v>
      </c>
      <c r="G163" s="245"/>
      <c r="H163" s="247"/>
      <c r="I163" s="246"/>
      <c r="J163" s="245"/>
      <c r="K163" s="161" t="str">
        <f t="shared" si="4"/>
        <v xml:space="preserve"> </v>
      </c>
      <c r="L163" s="159" t="str">
        <f t="shared" si="5"/>
        <v/>
      </c>
      <c r="M163" s="160" t="str">
        <f>IF(J163="","",IF(A163="MA",I163*L163*(1+'Invoice Summary'!$K$18),IF(A163="EQ",I163*L163*(1+'Invoice Summary'!$K$19),I163*L163)))</f>
        <v/>
      </c>
      <c r="N163" s="188" t="str">
        <f>IF(AND('Invoice Charges Detail'!A163="MA",'Invoice Summary'!$K$18&gt;0),"*",IF(AND('Invoice Charges Detail'!A163="EQ",'Invoice Summary'!$K$19&gt;0),"*",""))</f>
        <v/>
      </c>
    </row>
    <row r="164" spans="1:14" ht="17.25" customHeight="1" x14ac:dyDescent="0.2">
      <c r="A164" s="245"/>
      <c r="B164" s="245"/>
      <c r="C164" s="245"/>
      <c r="D164" s="245"/>
      <c r="E164" s="248"/>
      <c r="F164" s="245" t="s">
        <v>277</v>
      </c>
      <c r="G164" s="245"/>
      <c r="H164" s="247"/>
      <c r="I164" s="246"/>
      <c r="J164" s="245"/>
      <c r="K164" s="161" t="str">
        <f t="shared" si="4"/>
        <v xml:space="preserve"> </v>
      </c>
      <c r="L164" s="159" t="str">
        <f t="shared" si="5"/>
        <v/>
      </c>
      <c r="M164" s="160" t="str">
        <f>IF(J164="","",IF(A164="MA",I164*L164*(1+'Invoice Summary'!$K$18),IF(A164="EQ",I164*L164*(1+'Invoice Summary'!$K$19),I164*L164)))</f>
        <v/>
      </c>
      <c r="N164" s="188" t="str">
        <f>IF(AND('Invoice Charges Detail'!A164="MA",'Invoice Summary'!$K$18&gt;0),"*",IF(AND('Invoice Charges Detail'!A164="EQ",'Invoice Summary'!$K$19&gt;0),"*",""))</f>
        <v/>
      </c>
    </row>
    <row r="165" spans="1:14" ht="17.25" customHeight="1" x14ac:dyDescent="0.2">
      <c r="A165" s="245"/>
      <c r="B165" s="245"/>
      <c r="C165" s="245"/>
      <c r="D165" s="245"/>
      <c r="E165" s="248"/>
      <c r="F165" s="245" t="s">
        <v>277</v>
      </c>
      <c r="G165" s="245"/>
      <c r="H165" s="247"/>
      <c r="I165" s="246"/>
      <c r="J165" s="245"/>
      <c r="K165" s="161" t="str">
        <f t="shared" si="4"/>
        <v xml:space="preserve"> </v>
      </c>
      <c r="L165" s="159" t="str">
        <f t="shared" si="5"/>
        <v/>
      </c>
      <c r="M165" s="160" t="str">
        <f>IF(J165="","",IF(A165="MA",I165*L165*(1+'Invoice Summary'!$K$18),IF(A165="EQ",I165*L165*(1+'Invoice Summary'!$K$19),I165*L165)))</f>
        <v/>
      </c>
      <c r="N165" s="188" t="str">
        <f>IF(AND('Invoice Charges Detail'!A165="MA",'Invoice Summary'!$K$18&gt;0),"*",IF(AND('Invoice Charges Detail'!A165="EQ",'Invoice Summary'!$K$19&gt;0),"*",""))</f>
        <v/>
      </c>
    </row>
    <row r="166" spans="1:14" ht="17.25" customHeight="1" x14ac:dyDescent="0.2">
      <c r="A166" s="245"/>
      <c r="B166" s="245"/>
      <c r="C166" s="245"/>
      <c r="D166" s="245"/>
      <c r="E166" s="248"/>
      <c r="F166" s="245" t="s">
        <v>277</v>
      </c>
      <c r="G166" s="245"/>
      <c r="H166" s="247"/>
      <c r="I166" s="246"/>
      <c r="J166" s="245"/>
      <c r="K166" s="161" t="str">
        <f t="shared" si="4"/>
        <v xml:space="preserve"> </v>
      </c>
      <c r="L166" s="159" t="str">
        <f t="shared" si="5"/>
        <v/>
      </c>
      <c r="M166" s="160" t="str">
        <f>IF(J166="","",IF(A166="MA",I166*L166*(1+'Invoice Summary'!$K$18),IF(A166="EQ",I166*L166*(1+'Invoice Summary'!$K$19),I166*L166)))</f>
        <v/>
      </c>
      <c r="N166" s="188" t="str">
        <f>IF(AND('Invoice Charges Detail'!A166="MA",'Invoice Summary'!$K$18&gt;0),"*",IF(AND('Invoice Charges Detail'!A166="EQ",'Invoice Summary'!$K$19&gt;0),"*",""))</f>
        <v/>
      </c>
    </row>
    <row r="167" spans="1:14" ht="17.25" customHeight="1" x14ac:dyDescent="0.2">
      <c r="A167" s="245"/>
      <c r="B167" s="245"/>
      <c r="C167" s="245"/>
      <c r="D167" s="245"/>
      <c r="E167" s="248"/>
      <c r="F167" s="245" t="s">
        <v>277</v>
      </c>
      <c r="G167" s="245"/>
      <c r="H167" s="247"/>
      <c r="I167" s="246"/>
      <c r="J167" s="245"/>
      <c r="K167" s="161" t="str">
        <f t="shared" si="4"/>
        <v xml:space="preserve"> </v>
      </c>
      <c r="L167" s="159" t="str">
        <f t="shared" si="5"/>
        <v/>
      </c>
      <c r="M167" s="160" t="str">
        <f>IF(J167="","",IF(A167="MA",I167*L167*(1+'Invoice Summary'!$K$18),IF(A167="EQ",I167*L167*(1+'Invoice Summary'!$K$19),I167*L167)))</f>
        <v/>
      </c>
      <c r="N167" s="188" t="str">
        <f>IF(AND('Invoice Charges Detail'!A167="MA",'Invoice Summary'!$K$18&gt;0),"*",IF(AND('Invoice Charges Detail'!A167="EQ",'Invoice Summary'!$K$19&gt;0),"*",""))</f>
        <v/>
      </c>
    </row>
    <row r="168" spans="1:14" ht="17.25" customHeight="1" x14ac:dyDescent="0.2">
      <c r="A168" s="245"/>
      <c r="B168" s="245"/>
      <c r="C168" s="245"/>
      <c r="D168" s="245"/>
      <c r="E168" s="248"/>
      <c r="F168" s="245" t="s">
        <v>277</v>
      </c>
      <c r="G168" s="245"/>
      <c r="H168" s="247"/>
      <c r="I168" s="246"/>
      <c r="J168" s="245"/>
      <c r="K168" s="161" t="str">
        <f t="shared" si="4"/>
        <v xml:space="preserve"> </v>
      </c>
      <c r="L168" s="159" t="str">
        <f t="shared" si="5"/>
        <v/>
      </c>
      <c r="M168" s="160" t="str">
        <f>IF(J168="","",IF(A168="MA",I168*L168*(1+'Invoice Summary'!$K$18),IF(A168="EQ",I168*L168*(1+'Invoice Summary'!$K$19),I168*L168)))</f>
        <v/>
      </c>
      <c r="N168" s="188" t="str">
        <f>IF(AND('Invoice Charges Detail'!A168="MA",'Invoice Summary'!$K$18&gt;0),"*",IF(AND('Invoice Charges Detail'!A168="EQ",'Invoice Summary'!$K$19&gt;0),"*",""))</f>
        <v/>
      </c>
    </row>
    <row r="169" spans="1:14" ht="17.25" customHeight="1" x14ac:dyDescent="0.2">
      <c r="A169" s="245"/>
      <c r="B169" s="245"/>
      <c r="C169" s="245"/>
      <c r="D169" s="245"/>
      <c r="E169" s="248"/>
      <c r="F169" s="245" t="s">
        <v>277</v>
      </c>
      <c r="G169" s="245"/>
      <c r="H169" s="247"/>
      <c r="I169" s="246"/>
      <c r="J169" s="245"/>
      <c r="K169" s="161" t="str">
        <f t="shared" si="4"/>
        <v xml:space="preserve"> </v>
      </c>
      <c r="L169" s="159" t="str">
        <f t="shared" si="5"/>
        <v/>
      </c>
      <c r="M169" s="160" t="str">
        <f>IF(J169="","",IF(A169="MA",I169*L169*(1+'Invoice Summary'!$K$18),IF(A169="EQ",I169*L169*(1+'Invoice Summary'!$K$19),I169*L169)))</f>
        <v/>
      </c>
      <c r="N169" s="188" t="str">
        <f>IF(AND('Invoice Charges Detail'!A169="MA",'Invoice Summary'!$K$18&gt;0),"*",IF(AND('Invoice Charges Detail'!A169="EQ",'Invoice Summary'!$K$19&gt;0),"*",""))</f>
        <v/>
      </c>
    </row>
    <row r="170" spans="1:14" ht="17.25" customHeight="1" x14ac:dyDescent="0.2">
      <c r="A170" s="245"/>
      <c r="B170" s="245"/>
      <c r="C170" s="245"/>
      <c r="D170" s="245"/>
      <c r="E170" s="248"/>
      <c r="F170" s="245" t="s">
        <v>277</v>
      </c>
      <c r="G170" s="245"/>
      <c r="H170" s="247"/>
      <c r="I170" s="246"/>
      <c r="J170" s="245"/>
      <c r="K170" s="161" t="str">
        <f t="shared" si="4"/>
        <v xml:space="preserve"> </v>
      </c>
      <c r="L170" s="159" t="str">
        <f t="shared" si="5"/>
        <v/>
      </c>
      <c r="M170" s="160" t="str">
        <f>IF(J170="","",IF(A170="MA",I170*L170*(1+'Invoice Summary'!$K$18),IF(A170="EQ",I170*L170*(1+'Invoice Summary'!$K$19),I170*L170)))</f>
        <v/>
      </c>
      <c r="N170" s="188" t="str">
        <f>IF(AND('Invoice Charges Detail'!A170="MA",'Invoice Summary'!$K$18&gt;0),"*",IF(AND('Invoice Charges Detail'!A170="EQ",'Invoice Summary'!$K$19&gt;0),"*",""))</f>
        <v/>
      </c>
    </row>
    <row r="171" spans="1:14" ht="17.25" customHeight="1" x14ac:dyDescent="0.2">
      <c r="A171" s="245"/>
      <c r="B171" s="245"/>
      <c r="C171" s="245"/>
      <c r="D171" s="245"/>
      <c r="E171" s="248"/>
      <c r="F171" s="245" t="s">
        <v>277</v>
      </c>
      <c r="G171" s="245"/>
      <c r="H171" s="247"/>
      <c r="I171" s="246"/>
      <c r="J171" s="245"/>
      <c r="K171" s="161" t="str">
        <f t="shared" si="4"/>
        <v xml:space="preserve"> </v>
      </c>
      <c r="L171" s="159" t="str">
        <f t="shared" si="5"/>
        <v/>
      </c>
      <c r="M171" s="160" t="str">
        <f>IF(J171="","",IF(A171="MA",I171*L171*(1+'Invoice Summary'!$K$18),IF(A171="EQ",I171*L171*(1+'Invoice Summary'!$K$19),I171*L171)))</f>
        <v/>
      </c>
      <c r="N171" s="188" t="str">
        <f>IF(AND('Invoice Charges Detail'!A171="MA",'Invoice Summary'!$K$18&gt;0),"*",IF(AND('Invoice Charges Detail'!A171="EQ",'Invoice Summary'!$K$19&gt;0),"*",""))</f>
        <v/>
      </c>
    </row>
    <row r="172" spans="1:14" ht="17.25" customHeight="1" x14ac:dyDescent="0.2">
      <c r="A172" s="245"/>
      <c r="B172" s="245"/>
      <c r="C172" s="245"/>
      <c r="D172" s="245"/>
      <c r="E172" s="248"/>
      <c r="F172" s="245" t="s">
        <v>277</v>
      </c>
      <c r="G172" s="245"/>
      <c r="H172" s="247"/>
      <c r="I172" s="246"/>
      <c r="J172" s="245"/>
      <c r="K172" s="161" t="str">
        <f t="shared" si="4"/>
        <v xml:space="preserve"> </v>
      </c>
      <c r="L172" s="159" t="str">
        <f t="shared" si="5"/>
        <v/>
      </c>
      <c r="M172" s="160" t="str">
        <f>IF(J172="","",IF(A172="MA",I172*L172*(1+'Invoice Summary'!$K$18),IF(A172="EQ",I172*L172*(1+'Invoice Summary'!$K$19),I172*L172)))</f>
        <v/>
      </c>
      <c r="N172" s="188" t="str">
        <f>IF(AND('Invoice Charges Detail'!A172="MA",'Invoice Summary'!$K$18&gt;0),"*",IF(AND('Invoice Charges Detail'!A172="EQ",'Invoice Summary'!$K$19&gt;0),"*",""))</f>
        <v/>
      </c>
    </row>
    <row r="173" spans="1:14" ht="17.25" customHeight="1" x14ac:dyDescent="0.2">
      <c r="A173" s="245"/>
      <c r="B173" s="245"/>
      <c r="C173" s="245"/>
      <c r="D173" s="245"/>
      <c r="E173" s="248"/>
      <c r="F173" s="245" t="s">
        <v>277</v>
      </c>
      <c r="G173" s="245"/>
      <c r="H173" s="247"/>
      <c r="I173" s="246"/>
      <c r="J173" s="245"/>
      <c r="K173" s="161" t="str">
        <f t="shared" si="4"/>
        <v xml:space="preserve"> </v>
      </c>
      <c r="L173" s="159" t="str">
        <f t="shared" si="5"/>
        <v/>
      </c>
      <c r="M173" s="160" t="str">
        <f>IF(J173="","",IF(A173="MA",I173*L173*(1+'Invoice Summary'!$K$18),IF(A173="EQ",I173*L173*(1+'Invoice Summary'!$K$19),I173*L173)))</f>
        <v/>
      </c>
      <c r="N173" s="188" t="str">
        <f>IF(AND('Invoice Charges Detail'!A173="MA",'Invoice Summary'!$K$18&gt;0),"*",IF(AND('Invoice Charges Detail'!A173="EQ",'Invoice Summary'!$K$19&gt;0),"*",""))</f>
        <v/>
      </c>
    </row>
    <row r="174" spans="1:14" ht="17.25" customHeight="1" x14ac:dyDescent="0.2">
      <c r="A174" s="245"/>
      <c r="B174" s="245"/>
      <c r="C174" s="245"/>
      <c r="D174" s="245"/>
      <c r="E174" s="248"/>
      <c r="F174" s="245" t="s">
        <v>277</v>
      </c>
      <c r="G174" s="245"/>
      <c r="H174" s="247"/>
      <c r="I174" s="246"/>
      <c r="J174" s="245"/>
      <c r="K174" s="161" t="str">
        <f t="shared" si="4"/>
        <v xml:space="preserve"> </v>
      </c>
      <c r="L174" s="159" t="str">
        <f t="shared" si="5"/>
        <v/>
      </c>
      <c r="M174" s="160" t="str">
        <f>IF(J174="","",IF(A174="MA",I174*L174*(1+'Invoice Summary'!$K$18),IF(A174="EQ",I174*L174*(1+'Invoice Summary'!$K$19),I174*L174)))</f>
        <v/>
      </c>
      <c r="N174" s="188" t="str">
        <f>IF(AND('Invoice Charges Detail'!A174="MA",'Invoice Summary'!$K$18&gt;0),"*",IF(AND('Invoice Charges Detail'!A174="EQ",'Invoice Summary'!$K$19&gt;0),"*",""))</f>
        <v/>
      </c>
    </row>
    <row r="175" spans="1:14" ht="17.25" customHeight="1" x14ac:dyDescent="0.2">
      <c r="A175" s="245"/>
      <c r="B175" s="245"/>
      <c r="C175" s="245"/>
      <c r="D175" s="245"/>
      <c r="E175" s="248"/>
      <c r="F175" s="245" t="s">
        <v>277</v>
      </c>
      <c r="G175" s="245"/>
      <c r="H175" s="247"/>
      <c r="I175" s="246"/>
      <c r="J175" s="245"/>
      <c r="K175" s="161" t="str">
        <f t="shared" si="4"/>
        <v xml:space="preserve"> </v>
      </c>
      <c r="L175" s="159" t="str">
        <f t="shared" si="5"/>
        <v/>
      </c>
      <c r="M175" s="160" t="str">
        <f>IF(J175="","",IF(A175="MA",I175*L175*(1+'Invoice Summary'!$K$18),IF(A175="EQ",I175*L175*(1+'Invoice Summary'!$K$19),I175*L175)))</f>
        <v/>
      </c>
      <c r="N175" s="188" t="str">
        <f>IF(AND('Invoice Charges Detail'!A175="MA",'Invoice Summary'!$K$18&gt;0),"*",IF(AND('Invoice Charges Detail'!A175="EQ",'Invoice Summary'!$K$19&gt;0),"*",""))</f>
        <v/>
      </c>
    </row>
    <row r="176" spans="1:14" ht="17.25" customHeight="1" x14ac:dyDescent="0.2">
      <c r="A176" s="245"/>
      <c r="B176" s="245"/>
      <c r="C176" s="245"/>
      <c r="D176" s="245"/>
      <c r="E176" s="248"/>
      <c r="F176" s="245" t="s">
        <v>277</v>
      </c>
      <c r="G176" s="245"/>
      <c r="H176" s="247"/>
      <c r="I176" s="246"/>
      <c r="J176" s="245"/>
      <c r="K176" s="161" t="str">
        <f t="shared" si="4"/>
        <v xml:space="preserve"> </v>
      </c>
      <c r="L176" s="159" t="str">
        <f t="shared" si="5"/>
        <v/>
      </c>
      <c r="M176" s="160" t="str">
        <f>IF(J176="","",IF(A176="MA",I176*L176*(1+'Invoice Summary'!$K$18),IF(A176="EQ",I176*L176*(1+'Invoice Summary'!$K$19),I176*L176)))</f>
        <v/>
      </c>
      <c r="N176" s="188" t="str">
        <f>IF(AND('Invoice Charges Detail'!A176="MA",'Invoice Summary'!$K$18&gt;0),"*",IF(AND('Invoice Charges Detail'!A176="EQ",'Invoice Summary'!$K$19&gt;0),"*",""))</f>
        <v/>
      </c>
    </row>
    <row r="177" spans="1:14" ht="17.25" customHeight="1" x14ac:dyDescent="0.2">
      <c r="A177" s="245"/>
      <c r="B177" s="245"/>
      <c r="C177" s="245"/>
      <c r="D177" s="245"/>
      <c r="E177" s="248"/>
      <c r="F177" s="245" t="s">
        <v>277</v>
      </c>
      <c r="G177" s="245"/>
      <c r="H177" s="247"/>
      <c r="I177" s="246"/>
      <c r="J177" s="245"/>
      <c r="K177" s="161" t="str">
        <f t="shared" si="4"/>
        <v xml:space="preserve"> </v>
      </c>
      <c r="L177" s="159" t="str">
        <f t="shared" si="5"/>
        <v/>
      </c>
      <c r="M177" s="160" t="str">
        <f>IF(J177="","",IF(A177="MA",I177*L177*(1+'Invoice Summary'!$K$18),IF(A177="EQ",I177*L177*(1+'Invoice Summary'!$K$19),I177*L177)))</f>
        <v/>
      </c>
      <c r="N177" s="188" t="str">
        <f>IF(AND('Invoice Charges Detail'!A177="MA",'Invoice Summary'!$K$18&gt;0),"*",IF(AND('Invoice Charges Detail'!A177="EQ",'Invoice Summary'!$K$19&gt;0),"*",""))</f>
        <v/>
      </c>
    </row>
    <row r="178" spans="1:14" ht="17.25" customHeight="1" x14ac:dyDescent="0.2">
      <c r="A178" s="245"/>
      <c r="B178" s="245"/>
      <c r="C178" s="245"/>
      <c r="D178" s="245"/>
      <c r="E178" s="248"/>
      <c r="F178" s="245" t="s">
        <v>277</v>
      </c>
      <c r="G178" s="245"/>
      <c r="H178" s="247"/>
      <c r="I178" s="246"/>
      <c r="J178" s="245"/>
      <c r="K178" s="161" t="str">
        <f t="shared" si="4"/>
        <v xml:space="preserve"> </v>
      </c>
      <c r="L178" s="159" t="str">
        <f t="shared" si="5"/>
        <v/>
      </c>
      <c r="M178" s="160" t="str">
        <f>IF(J178="","",IF(A178="MA",I178*L178*(1+'Invoice Summary'!$K$18),IF(A178="EQ",I178*L178*(1+'Invoice Summary'!$K$19),I178*L178)))</f>
        <v/>
      </c>
      <c r="N178" s="188" t="str">
        <f>IF(AND('Invoice Charges Detail'!A178="MA",'Invoice Summary'!$K$18&gt;0),"*",IF(AND('Invoice Charges Detail'!A178="EQ",'Invoice Summary'!$K$19&gt;0),"*",""))</f>
        <v/>
      </c>
    </row>
    <row r="179" spans="1:14" ht="17.25" customHeight="1" x14ac:dyDescent="0.2">
      <c r="A179" s="245"/>
      <c r="B179" s="245"/>
      <c r="C179" s="245"/>
      <c r="D179" s="245"/>
      <c r="E179" s="248"/>
      <c r="F179" s="245" t="s">
        <v>277</v>
      </c>
      <c r="G179" s="245"/>
      <c r="H179" s="247"/>
      <c r="I179" s="246"/>
      <c r="J179" s="245"/>
      <c r="K179" s="161" t="str">
        <f t="shared" si="4"/>
        <v xml:space="preserve"> </v>
      </c>
      <c r="L179" s="159" t="str">
        <f t="shared" si="5"/>
        <v/>
      </c>
      <c r="M179" s="160" t="str">
        <f>IF(J179="","",IF(A179="MA",I179*L179*(1+'Invoice Summary'!$K$18),IF(A179="EQ",I179*L179*(1+'Invoice Summary'!$K$19),I179*L179)))</f>
        <v/>
      </c>
      <c r="N179" s="188" t="str">
        <f>IF(AND('Invoice Charges Detail'!A179="MA",'Invoice Summary'!$K$18&gt;0),"*",IF(AND('Invoice Charges Detail'!A179="EQ",'Invoice Summary'!$K$19&gt;0),"*",""))</f>
        <v/>
      </c>
    </row>
    <row r="180" spans="1:14" ht="17.25" customHeight="1" x14ac:dyDescent="0.2">
      <c r="A180" s="245"/>
      <c r="B180" s="245"/>
      <c r="C180" s="245"/>
      <c r="D180" s="245"/>
      <c r="E180" s="248"/>
      <c r="F180" s="245" t="s">
        <v>277</v>
      </c>
      <c r="G180" s="245"/>
      <c r="H180" s="247"/>
      <c r="I180" s="246"/>
      <c r="J180" s="245"/>
      <c r="K180" s="161" t="str">
        <f t="shared" si="4"/>
        <v xml:space="preserve"> </v>
      </c>
      <c r="L180" s="159" t="str">
        <f t="shared" si="5"/>
        <v/>
      </c>
      <c r="M180" s="160" t="str">
        <f>IF(J180="","",IF(A180="MA",I180*L180*(1+'Invoice Summary'!$K$18),IF(A180="EQ",I180*L180*(1+'Invoice Summary'!$K$19),I180*L180)))</f>
        <v/>
      </c>
      <c r="N180" s="188" t="str">
        <f>IF(AND('Invoice Charges Detail'!A180="MA",'Invoice Summary'!$K$18&gt;0),"*",IF(AND('Invoice Charges Detail'!A180="EQ",'Invoice Summary'!$K$19&gt;0),"*",""))</f>
        <v/>
      </c>
    </row>
    <row r="181" spans="1:14" ht="17.25" customHeight="1" x14ac:dyDescent="0.2">
      <c r="A181" s="245"/>
      <c r="B181" s="245"/>
      <c r="C181" s="245"/>
      <c r="D181" s="245"/>
      <c r="E181" s="248"/>
      <c r="F181" s="245" t="s">
        <v>277</v>
      </c>
      <c r="G181" s="245"/>
      <c r="H181" s="247"/>
      <c r="I181" s="246"/>
      <c r="J181" s="245"/>
      <c r="K181" s="161" t="str">
        <f t="shared" si="4"/>
        <v xml:space="preserve"> </v>
      </c>
      <c r="L181" s="159" t="str">
        <f t="shared" si="5"/>
        <v/>
      </c>
      <c r="M181" s="160" t="str">
        <f>IF(J181="","",IF(A181="MA",I181*L181*(1+'Invoice Summary'!$K$18),IF(A181="EQ",I181*L181*(1+'Invoice Summary'!$K$19),I181*L181)))</f>
        <v/>
      </c>
      <c r="N181" s="188" t="str">
        <f>IF(AND('Invoice Charges Detail'!A181="MA",'Invoice Summary'!$K$18&gt;0),"*",IF(AND('Invoice Charges Detail'!A181="EQ",'Invoice Summary'!$K$19&gt;0),"*",""))</f>
        <v/>
      </c>
    </row>
    <row r="182" spans="1:14" ht="17.25" customHeight="1" x14ac:dyDescent="0.2">
      <c r="A182" s="245"/>
      <c r="B182" s="245"/>
      <c r="C182" s="245"/>
      <c r="D182" s="245"/>
      <c r="E182" s="248"/>
      <c r="F182" s="245" t="s">
        <v>277</v>
      </c>
      <c r="G182" s="245"/>
      <c r="H182" s="247"/>
      <c r="I182" s="246"/>
      <c r="J182" s="245"/>
      <c r="K182" s="161" t="str">
        <f t="shared" si="4"/>
        <v xml:space="preserve"> </v>
      </c>
      <c r="L182" s="159" t="str">
        <f t="shared" si="5"/>
        <v/>
      </c>
      <c r="M182" s="160" t="str">
        <f>IF(J182="","",IF(A182="MA",I182*L182*(1+'Invoice Summary'!$K$18),IF(A182="EQ",I182*L182*(1+'Invoice Summary'!$K$19),I182*L182)))</f>
        <v/>
      </c>
      <c r="N182" s="188" t="str">
        <f>IF(AND('Invoice Charges Detail'!A182="MA",'Invoice Summary'!$K$18&gt;0),"*",IF(AND('Invoice Charges Detail'!A182="EQ",'Invoice Summary'!$K$19&gt;0),"*",""))</f>
        <v/>
      </c>
    </row>
    <row r="183" spans="1:14" ht="17.25" customHeight="1" x14ac:dyDescent="0.2">
      <c r="A183" s="245"/>
      <c r="B183" s="245"/>
      <c r="C183" s="245"/>
      <c r="D183" s="245"/>
      <c r="E183" s="248"/>
      <c r="F183" s="245" t="s">
        <v>277</v>
      </c>
      <c r="G183" s="245"/>
      <c r="H183" s="247"/>
      <c r="I183" s="246"/>
      <c r="J183" s="245"/>
      <c r="K183" s="161" t="str">
        <f t="shared" si="4"/>
        <v xml:space="preserve"> </v>
      </c>
      <c r="L183" s="159" t="str">
        <f t="shared" si="5"/>
        <v/>
      </c>
      <c r="M183" s="160" t="str">
        <f>IF(J183="","",IF(A183="MA",I183*L183*(1+'Invoice Summary'!$K$18),IF(A183="EQ",I183*L183*(1+'Invoice Summary'!$K$19),I183*L183)))</f>
        <v/>
      </c>
      <c r="N183" s="188" t="str">
        <f>IF(AND('Invoice Charges Detail'!A183="MA",'Invoice Summary'!$K$18&gt;0),"*",IF(AND('Invoice Charges Detail'!A183="EQ",'Invoice Summary'!$K$19&gt;0),"*",""))</f>
        <v/>
      </c>
    </row>
    <row r="184" spans="1:14" ht="17.25" customHeight="1" x14ac:dyDescent="0.2">
      <c r="A184" s="245"/>
      <c r="B184" s="245"/>
      <c r="C184" s="245"/>
      <c r="D184" s="245"/>
      <c r="E184" s="248"/>
      <c r="F184" s="245" t="s">
        <v>277</v>
      </c>
      <c r="G184" s="245"/>
      <c r="H184" s="247"/>
      <c r="I184" s="246"/>
      <c r="J184" s="245"/>
      <c r="K184" s="161" t="str">
        <f t="shared" si="4"/>
        <v xml:space="preserve"> </v>
      </c>
      <c r="L184" s="159" t="str">
        <f t="shared" si="5"/>
        <v/>
      </c>
      <c r="M184" s="160" t="str">
        <f>IF(J184="","",IF(A184="MA",I184*L184*(1+'Invoice Summary'!$K$18),IF(A184="EQ",I184*L184*(1+'Invoice Summary'!$K$19),I184*L184)))</f>
        <v/>
      </c>
      <c r="N184" s="188" t="str">
        <f>IF(AND('Invoice Charges Detail'!A184="MA",'Invoice Summary'!$K$18&gt;0),"*",IF(AND('Invoice Charges Detail'!A184="EQ",'Invoice Summary'!$K$19&gt;0),"*",""))</f>
        <v/>
      </c>
    </row>
    <row r="185" spans="1:14" ht="17.25" customHeight="1" x14ac:dyDescent="0.2">
      <c r="A185" s="245"/>
      <c r="B185" s="245"/>
      <c r="C185" s="245"/>
      <c r="D185" s="245"/>
      <c r="E185" s="248"/>
      <c r="F185" s="245" t="s">
        <v>277</v>
      </c>
      <c r="G185" s="245"/>
      <c r="H185" s="247"/>
      <c r="I185" s="246"/>
      <c r="J185" s="245"/>
      <c r="K185" s="161" t="str">
        <f t="shared" si="4"/>
        <v xml:space="preserve"> </v>
      </c>
      <c r="L185" s="159" t="str">
        <f t="shared" si="5"/>
        <v/>
      </c>
      <c r="M185" s="160" t="str">
        <f>IF(J185="","",IF(A185="MA",I185*L185*(1+'Invoice Summary'!$K$18),IF(A185="EQ",I185*L185*(1+'Invoice Summary'!$K$19),I185*L185)))</f>
        <v/>
      </c>
      <c r="N185" s="188" t="str">
        <f>IF(AND('Invoice Charges Detail'!A185="MA",'Invoice Summary'!$K$18&gt;0),"*",IF(AND('Invoice Charges Detail'!A185="EQ",'Invoice Summary'!$K$19&gt;0),"*",""))</f>
        <v/>
      </c>
    </row>
    <row r="186" spans="1:14" ht="17.25" customHeight="1" x14ac:dyDescent="0.2">
      <c r="A186" s="245"/>
      <c r="B186" s="245"/>
      <c r="C186" s="245"/>
      <c r="D186" s="245"/>
      <c r="E186" s="248"/>
      <c r="F186" s="245" t="s">
        <v>277</v>
      </c>
      <c r="G186" s="245"/>
      <c r="H186" s="247"/>
      <c r="I186" s="246"/>
      <c r="J186" s="245"/>
      <c r="K186" s="161" t="str">
        <f t="shared" si="4"/>
        <v xml:space="preserve"> </v>
      </c>
      <c r="L186" s="159" t="str">
        <f t="shared" si="5"/>
        <v/>
      </c>
      <c r="M186" s="160" t="str">
        <f>IF(J186="","",IF(A186="MA",I186*L186*(1+'Invoice Summary'!$K$18),IF(A186="EQ",I186*L186*(1+'Invoice Summary'!$K$19),I186*L186)))</f>
        <v/>
      </c>
      <c r="N186" s="188" t="str">
        <f>IF(AND('Invoice Charges Detail'!A186="MA",'Invoice Summary'!$K$18&gt;0),"*",IF(AND('Invoice Charges Detail'!A186="EQ",'Invoice Summary'!$K$19&gt;0),"*",""))</f>
        <v/>
      </c>
    </row>
    <row r="187" spans="1:14" ht="17.25" customHeight="1" x14ac:dyDescent="0.2">
      <c r="A187" s="245"/>
      <c r="B187" s="245"/>
      <c r="C187" s="245"/>
      <c r="D187" s="245"/>
      <c r="E187" s="248"/>
      <c r="F187" s="245" t="s">
        <v>277</v>
      </c>
      <c r="G187" s="245"/>
      <c r="H187" s="247"/>
      <c r="I187" s="246"/>
      <c r="J187" s="245"/>
      <c r="K187" s="161" t="str">
        <f t="shared" si="4"/>
        <v xml:space="preserve"> </v>
      </c>
      <c r="L187" s="159" t="str">
        <f t="shared" si="5"/>
        <v/>
      </c>
      <c r="M187" s="160" t="str">
        <f>IF(J187="","",IF(A187="MA",I187*L187*(1+'Invoice Summary'!$K$18),IF(A187="EQ",I187*L187*(1+'Invoice Summary'!$K$19),I187*L187)))</f>
        <v/>
      </c>
      <c r="N187" s="188" t="str">
        <f>IF(AND('Invoice Charges Detail'!A187="MA",'Invoice Summary'!$K$18&gt;0),"*",IF(AND('Invoice Charges Detail'!A187="EQ",'Invoice Summary'!$K$19&gt;0),"*",""))</f>
        <v/>
      </c>
    </row>
    <row r="188" spans="1:14" ht="17.25" customHeight="1" x14ac:dyDescent="0.2">
      <c r="A188" s="245"/>
      <c r="B188" s="245"/>
      <c r="C188" s="245"/>
      <c r="D188" s="245"/>
      <c r="E188" s="248"/>
      <c r="F188" s="245" t="s">
        <v>277</v>
      </c>
      <c r="G188" s="245"/>
      <c r="H188" s="247"/>
      <c r="I188" s="246"/>
      <c r="J188" s="245"/>
      <c r="K188" s="161" t="str">
        <f t="shared" si="4"/>
        <v xml:space="preserve"> </v>
      </c>
      <c r="L188" s="159" t="str">
        <f t="shared" si="5"/>
        <v/>
      </c>
      <c r="M188" s="160" t="str">
        <f>IF(J188="","",IF(A188="MA",I188*L188*(1+'Invoice Summary'!$K$18),IF(A188="EQ",I188*L188*(1+'Invoice Summary'!$K$19),I188*L188)))</f>
        <v/>
      </c>
      <c r="N188" s="188" t="str">
        <f>IF(AND('Invoice Charges Detail'!A188="MA",'Invoice Summary'!$K$18&gt;0),"*",IF(AND('Invoice Charges Detail'!A188="EQ",'Invoice Summary'!$K$19&gt;0),"*",""))</f>
        <v/>
      </c>
    </row>
    <row r="189" spans="1:14" ht="17.25" customHeight="1" x14ac:dyDescent="0.2">
      <c r="A189" s="245"/>
      <c r="B189" s="245"/>
      <c r="C189" s="245"/>
      <c r="D189" s="245"/>
      <c r="E189" s="248"/>
      <c r="F189" s="245" t="s">
        <v>277</v>
      </c>
      <c r="G189" s="245"/>
      <c r="H189" s="247"/>
      <c r="I189" s="246"/>
      <c r="J189" s="245"/>
      <c r="K189" s="161" t="str">
        <f t="shared" si="4"/>
        <v xml:space="preserve"> </v>
      </c>
      <c r="L189" s="159" t="str">
        <f t="shared" si="5"/>
        <v/>
      </c>
      <c r="M189" s="160" t="str">
        <f>IF(J189="","",IF(A189="MA",I189*L189*(1+'Invoice Summary'!$K$18),IF(A189="EQ",I189*L189*(1+'Invoice Summary'!$K$19),I189*L189)))</f>
        <v/>
      </c>
      <c r="N189" s="188" t="str">
        <f>IF(AND('Invoice Charges Detail'!A189="MA",'Invoice Summary'!$K$18&gt;0),"*",IF(AND('Invoice Charges Detail'!A189="EQ",'Invoice Summary'!$K$19&gt;0),"*",""))</f>
        <v/>
      </c>
    </row>
    <row r="190" spans="1:14" ht="17.25" customHeight="1" x14ac:dyDescent="0.2">
      <c r="A190" s="245"/>
      <c r="B190" s="245"/>
      <c r="C190" s="245"/>
      <c r="D190" s="245"/>
      <c r="E190" s="248"/>
      <c r="F190" s="245" t="s">
        <v>277</v>
      </c>
      <c r="G190" s="245"/>
      <c r="H190" s="247"/>
      <c r="I190" s="246"/>
      <c r="J190" s="245"/>
      <c r="K190" s="161" t="str">
        <f t="shared" si="4"/>
        <v xml:space="preserve"> </v>
      </c>
      <c r="L190" s="159" t="str">
        <f t="shared" si="5"/>
        <v/>
      </c>
      <c r="M190" s="160" t="str">
        <f>IF(J190="","",IF(A190="MA",I190*L190*(1+'Invoice Summary'!$K$18),IF(A190="EQ",I190*L190*(1+'Invoice Summary'!$K$19),I190*L190)))</f>
        <v/>
      </c>
      <c r="N190" s="188" t="str">
        <f>IF(AND('Invoice Charges Detail'!A190="MA",'Invoice Summary'!$K$18&gt;0),"*",IF(AND('Invoice Charges Detail'!A190="EQ",'Invoice Summary'!$K$19&gt;0),"*",""))</f>
        <v/>
      </c>
    </row>
    <row r="191" spans="1:14" ht="17.25" customHeight="1" x14ac:dyDescent="0.2">
      <c r="A191" s="245"/>
      <c r="B191" s="245"/>
      <c r="C191" s="245"/>
      <c r="D191" s="245"/>
      <c r="E191" s="248"/>
      <c r="F191" s="245" t="s">
        <v>277</v>
      </c>
      <c r="G191" s="245"/>
      <c r="H191" s="247"/>
      <c r="I191" s="246"/>
      <c r="J191" s="245"/>
      <c r="K191" s="161" t="str">
        <f t="shared" si="4"/>
        <v xml:space="preserve"> </v>
      </c>
      <c r="L191" s="159" t="str">
        <f t="shared" si="5"/>
        <v/>
      </c>
      <c r="M191" s="160" t="str">
        <f>IF(J191="","",IF(A191="MA",I191*L191*(1+'Invoice Summary'!$K$18),IF(A191="EQ",I191*L191*(1+'Invoice Summary'!$K$19),I191*L191)))</f>
        <v/>
      </c>
      <c r="N191" s="188" t="str">
        <f>IF(AND('Invoice Charges Detail'!A191="MA",'Invoice Summary'!$K$18&gt;0),"*",IF(AND('Invoice Charges Detail'!A191="EQ",'Invoice Summary'!$K$19&gt;0),"*",""))</f>
        <v/>
      </c>
    </row>
    <row r="192" spans="1:14" ht="17.25" customHeight="1" x14ac:dyDescent="0.2">
      <c r="A192" s="245"/>
      <c r="B192" s="245"/>
      <c r="C192" s="245"/>
      <c r="D192" s="245"/>
      <c r="E192" s="248"/>
      <c r="F192" s="245" t="s">
        <v>277</v>
      </c>
      <c r="G192" s="245"/>
      <c r="H192" s="247"/>
      <c r="I192" s="246"/>
      <c r="J192" s="245"/>
      <c r="K192" s="161" t="str">
        <f t="shared" si="4"/>
        <v xml:space="preserve"> </v>
      </c>
      <c r="L192" s="159" t="str">
        <f t="shared" si="5"/>
        <v/>
      </c>
      <c r="M192" s="160" t="str">
        <f>IF(J192="","",IF(A192="MA",I192*L192*(1+'Invoice Summary'!$K$18),IF(A192="EQ",I192*L192*(1+'Invoice Summary'!$K$19),I192*L192)))</f>
        <v/>
      </c>
      <c r="N192" s="188" t="str">
        <f>IF(AND('Invoice Charges Detail'!A192="MA",'Invoice Summary'!$K$18&gt;0),"*",IF(AND('Invoice Charges Detail'!A192="EQ",'Invoice Summary'!$K$19&gt;0),"*",""))</f>
        <v/>
      </c>
    </row>
    <row r="193" spans="1:14" ht="17.25" customHeight="1" x14ac:dyDescent="0.2">
      <c r="A193" s="245"/>
      <c r="B193" s="245"/>
      <c r="C193" s="245"/>
      <c r="D193" s="245"/>
      <c r="E193" s="248"/>
      <c r="F193" s="245" t="s">
        <v>277</v>
      </c>
      <c r="G193" s="245"/>
      <c r="H193" s="247"/>
      <c r="I193" s="246"/>
      <c r="J193" s="245"/>
      <c r="K193" s="161" t="str">
        <f t="shared" si="4"/>
        <v xml:space="preserve"> </v>
      </c>
      <c r="L193" s="159" t="str">
        <f t="shared" si="5"/>
        <v/>
      </c>
      <c r="M193" s="160" t="str">
        <f>IF(J193="","",IF(A193="MA",I193*L193*(1+'Invoice Summary'!$K$18),IF(A193="EQ",I193*L193*(1+'Invoice Summary'!$K$19),I193*L193)))</f>
        <v/>
      </c>
      <c r="N193" s="188" t="str">
        <f>IF(AND('Invoice Charges Detail'!A193="MA",'Invoice Summary'!$K$18&gt;0),"*",IF(AND('Invoice Charges Detail'!A193="EQ",'Invoice Summary'!$K$19&gt;0),"*",""))</f>
        <v/>
      </c>
    </row>
    <row r="194" spans="1:14" ht="17.25" customHeight="1" x14ac:dyDescent="0.2">
      <c r="A194" s="245"/>
      <c r="B194" s="245"/>
      <c r="C194" s="245"/>
      <c r="D194" s="245"/>
      <c r="E194" s="248"/>
      <c r="F194" s="245" t="s">
        <v>277</v>
      </c>
      <c r="G194" s="245"/>
      <c r="H194" s="247"/>
      <c r="I194" s="246"/>
      <c r="J194" s="245"/>
      <c r="K194" s="161" t="str">
        <f t="shared" si="4"/>
        <v xml:space="preserve"> </v>
      </c>
      <c r="L194" s="159" t="str">
        <f t="shared" si="5"/>
        <v/>
      </c>
      <c r="M194" s="160" t="str">
        <f>IF(J194="","",IF(A194="MA",I194*L194*(1+'Invoice Summary'!$K$18),IF(A194="EQ",I194*L194*(1+'Invoice Summary'!$K$19),I194*L194)))</f>
        <v/>
      </c>
      <c r="N194" s="188" t="str">
        <f>IF(AND('Invoice Charges Detail'!A194="MA",'Invoice Summary'!$K$18&gt;0),"*",IF(AND('Invoice Charges Detail'!A194="EQ",'Invoice Summary'!$K$19&gt;0),"*",""))</f>
        <v/>
      </c>
    </row>
    <row r="195" spans="1:14" ht="17.25" customHeight="1" x14ac:dyDescent="0.2">
      <c r="A195" s="245"/>
      <c r="B195" s="245"/>
      <c r="C195" s="245"/>
      <c r="D195" s="245"/>
      <c r="E195" s="248"/>
      <c r="F195" s="245" t="s">
        <v>277</v>
      </c>
      <c r="G195" s="245"/>
      <c r="H195" s="247"/>
      <c r="I195" s="246"/>
      <c r="J195" s="245"/>
      <c r="K195" s="161" t="str">
        <f t="shared" si="4"/>
        <v xml:space="preserve"> </v>
      </c>
      <c r="L195" s="159" t="str">
        <f t="shared" si="5"/>
        <v/>
      </c>
      <c r="M195" s="160" t="str">
        <f>IF(J195="","",IF(A195="MA",I195*L195*(1+'Invoice Summary'!$K$18),IF(A195="EQ",I195*L195*(1+'Invoice Summary'!$K$19),I195*L195)))</f>
        <v/>
      </c>
      <c r="N195" s="188" t="str">
        <f>IF(AND('Invoice Charges Detail'!A195="MA",'Invoice Summary'!$K$18&gt;0),"*",IF(AND('Invoice Charges Detail'!A195="EQ",'Invoice Summary'!$K$19&gt;0),"*",""))</f>
        <v/>
      </c>
    </row>
    <row r="196" spans="1:14" ht="17.25" customHeight="1" x14ac:dyDescent="0.2">
      <c r="A196" s="245"/>
      <c r="B196" s="245"/>
      <c r="C196" s="245"/>
      <c r="D196" s="245"/>
      <c r="E196" s="248"/>
      <c r="F196" s="245" t="s">
        <v>277</v>
      </c>
      <c r="G196" s="245"/>
      <c r="H196" s="247"/>
      <c r="I196" s="246"/>
      <c r="J196" s="245"/>
      <c r="K196" s="161" t="str">
        <f t="shared" si="4"/>
        <v xml:space="preserve"> </v>
      </c>
      <c r="L196" s="159" t="str">
        <f t="shared" si="5"/>
        <v/>
      </c>
      <c r="M196" s="160" t="str">
        <f>IF(J196="","",IF(A196="MA",I196*L196*(1+'Invoice Summary'!$K$18),IF(A196="EQ",I196*L196*(1+'Invoice Summary'!$K$19),I196*L196)))</f>
        <v/>
      </c>
      <c r="N196" s="188" t="str">
        <f>IF(AND('Invoice Charges Detail'!A196="MA",'Invoice Summary'!$K$18&gt;0),"*",IF(AND('Invoice Charges Detail'!A196="EQ",'Invoice Summary'!$K$19&gt;0),"*",""))</f>
        <v/>
      </c>
    </row>
    <row r="197" spans="1:14" ht="17.25" customHeight="1" x14ac:dyDescent="0.2">
      <c r="A197" s="245"/>
      <c r="B197" s="245"/>
      <c r="C197" s="245"/>
      <c r="D197" s="245"/>
      <c r="E197" s="248"/>
      <c r="F197" s="245" t="s">
        <v>277</v>
      </c>
      <c r="G197" s="245"/>
      <c r="H197" s="247"/>
      <c r="I197" s="246"/>
      <c r="J197" s="245"/>
      <c r="K197" s="161" t="str">
        <f t="shared" si="4"/>
        <v xml:space="preserve"> </v>
      </c>
      <c r="L197" s="159" t="str">
        <f t="shared" si="5"/>
        <v/>
      </c>
      <c r="M197" s="160" t="str">
        <f>IF(J197="","",IF(A197="MA",I197*L197*(1+'Invoice Summary'!$K$18),IF(A197="EQ",I197*L197*(1+'Invoice Summary'!$K$19),I197*L197)))</f>
        <v/>
      </c>
      <c r="N197" s="188" t="str">
        <f>IF(AND('Invoice Charges Detail'!A197="MA",'Invoice Summary'!$K$18&gt;0),"*",IF(AND('Invoice Charges Detail'!A197="EQ",'Invoice Summary'!$K$19&gt;0),"*",""))</f>
        <v/>
      </c>
    </row>
    <row r="198" spans="1:14" ht="17.25" customHeight="1" x14ac:dyDescent="0.2">
      <c r="A198" s="245"/>
      <c r="B198" s="245"/>
      <c r="C198" s="245"/>
      <c r="D198" s="245"/>
      <c r="E198" s="248"/>
      <c r="F198" s="245" t="s">
        <v>277</v>
      </c>
      <c r="G198" s="245"/>
      <c r="H198" s="247"/>
      <c r="I198" s="246"/>
      <c r="J198" s="245"/>
      <c r="K198" s="161" t="str">
        <f t="shared" si="4"/>
        <v xml:space="preserve"> </v>
      </c>
      <c r="L198" s="159" t="str">
        <f t="shared" si="5"/>
        <v/>
      </c>
      <c r="M198" s="160" t="str">
        <f>IF(J198="","",IF(A198="MA",I198*L198*(1+'Invoice Summary'!$K$18),IF(A198="EQ",I198*L198*(1+'Invoice Summary'!$K$19),I198*L198)))</f>
        <v/>
      </c>
      <c r="N198" s="188" t="str">
        <f>IF(AND('Invoice Charges Detail'!A198="MA",'Invoice Summary'!$K$18&gt;0),"*",IF(AND('Invoice Charges Detail'!A198="EQ",'Invoice Summary'!$K$19&gt;0),"*",""))</f>
        <v/>
      </c>
    </row>
    <row r="199" spans="1:14" ht="17.25" customHeight="1" x14ac:dyDescent="0.2">
      <c r="A199" s="245"/>
      <c r="B199" s="245"/>
      <c r="C199" s="245"/>
      <c r="D199" s="245"/>
      <c r="E199" s="248"/>
      <c r="F199" s="245" t="s">
        <v>277</v>
      </c>
      <c r="G199" s="245"/>
      <c r="H199" s="247"/>
      <c r="I199" s="246"/>
      <c r="J199" s="245"/>
      <c r="K199" s="161" t="str">
        <f t="shared" si="4"/>
        <v xml:space="preserve"> </v>
      </c>
      <c r="L199" s="159" t="str">
        <f t="shared" si="5"/>
        <v/>
      </c>
      <c r="M199" s="160" t="str">
        <f>IF(J199="","",IF(A199="MA",I199*L199*(1+'Invoice Summary'!$K$18),IF(A199="EQ",I199*L199*(1+'Invoice Summary'!$K$19),I199*L199)))</f>
        <v/>
      </c>
      <c r="N199" s="188" t="str">
        <f>IF(AND('Invoice Charges Detail'!A199="MA",'Invoice Summary'!$K$18&gt;0),"*",IF(AND('Invoice Charges Detail'!A199="EQ",'Invoice Summary'!$K$19&gt;0),"*",""))</f>
        <v/>
      </c>
    </row>
    <row r="200" spans="1:14" ht="17.25" customHeight="1" x14ac:dyDescent="0.2">
      <c r="A200" s="245"/>
      <c r="B200" s="245"/>
      <c r="C200" s="245"/>
      <c r="D200" s="245"/>
      <c r="E200" s="248"/>
      <c r="F200" s="245" t="s">
        <v>277</v>
      </c>
      <c r="G200" s="245"/>
      <c r="H200" s="247"/>
      <c r="I200" s="246"/>
      <c r="J200" s="245"/>
      <c r="K200" s="161" t="str">
        <f t="shared" si="4"/>
        <v xml:space="preserve"> </v>
      </c>
      <c r="L200" s="159" t="str">
        <f t="shared" si="5"/>
        <v/>
      </c>
      <c r="M200" s="160" t="str">
        <f>IF(J200="","",IF(A200="MA",I200*L200*(1+'Invoice Summary'!$K$18),IF(A200="EQ",I200*L200*(1+'Invoice Summary'!$K$19),I200*L200)))</f>
        <v/>
      </c>
      <c r="N200" s="188" t="str">
        <f>IF(AND('Invoice Charges Detail'!A200="MA",'Invoice Summary'!$K$18&gt;0),"*",IF(AND('Invoice Charges Detail'!A200="EQ",'Invoice Summary'!$K$19&gt;0),"*",""))</f>
        <v/>
      </c>
    </row>
    <row r="201" spans="1:14" ht="17.25" customHeight="1" x14ac:dyDescent="0.2">
      <c r="A201" s="245"/>
      <c r="B201" s="245"/>
      <c r="C201" s="245"/>
      <c r="D201" s="245"/>
      <c r="E201" s="248"/>
      <c r="F201" s="245" t="s">
        <v>277</v>
      </c>
      <c r="G201" s="245"/>
      <c r="H201" s="247"/>
      <c r="I201" s="246"/>
      <c r="J201" s="245"/>
      <c r="K201" s="161" t="str">
        <f t="shared" si="4"/>
        <v xml:space="preserve"> </v>
      </c>
      <c r="L201" s="159" t="str">
        <f t="shared" si="5"/>
        <v/>
      </c>
      <c r="M201" s="160" t="str">
        <f>IF(J201="","",IF(A201="MA",I201*L201*(1+'Invoice Summary'!$K$18),IF(A201="EQ",I201*L201*(1+'Invoice Summary'!$K$19),I201*L201)))</f>
        <v/>
      </c>
      <c r="N201" s="188" t="str">
        <f>IF(AND('Invoice Charges Detail'!A201="MA",'Invoice Summary'!$K$18&gt;0),"*",IF(AND('Invoice Charges Detail'!A201="EQ",'Invoice Summary'!$K$19&gt;0),"*",""))</f>
        <v/>
      </c>
    </row>
    <row r="202" spans="1:14" ht="17.25" customHeight="1" x14ac:dyDescent="0.2">
      <c r="A202" s="245"/>
      <c r="B202" s="245"/>
      <c r="C202" s="245"/>
      <c r="D202" s="245"/>
      <c r="E202" s="248"/>
      <c r="F202" s="245" t="s">
        <v>277</v>
      </c>
      <c r="G202" s="245"/>
      <c r="H202" s="247"/>
      <c r="I202" s="246"/>
      <c r="J202" s="245"/>
      <c r="K202" s="161" t="str">
        <f t="shared" si="4"/>
        <v xml:space="preserve"> </v>
      </c>
      <c r="L202" s="159" t="str">
        <f t="shared" si="5"/>
        <v/>
      </c>
      <c r="M202" s="160" t="str">
        <f>IF(J202="","",IF(A202="MA",I202*L202*(1+'Invoice Summary'!$K$18),IF(A202="EQ",I202*L202*(1+'Invoice Summary'!$K$19),I202*L202)))</f>
        <v/>
      </c>
      <c r="N202" s="188" t="str">
        <f>IF(AND('Invoice Charges Detail'!A202="MA",'Invoice Summary'!$K$18&gt;0),"*",IF(AND('Invoice Charges Detail'!A202="EQ",'Invoice Summary'!$K$19&gt;0),"*",""))</f>
        <v/>
      </c>
    </row>
    <row r="203" spans="1:14" ht="17.25" customHeight="1" x14ac:dyDescent="0.2">
      <c r="A203" s="245"/>
      <c r="B203" s="245"/>
      <c r="C203" s="245"/>
      <c r="D203" s="245"/>
      <c r="E203" s="248"/>
      <c r="F203" s="245" t="s">
        <v>277</v>
      </c>
      <c r="G203" s="245"/>
      <c r="H203" s="247"/>
      <c r="I203" s="246"/>
      <c r="J203" s="245"/>
      <c r="K203" s="161" t="str">
        <f t="shared" ref="K203:K266" si="6">IF(A203="LA",VLOOKUP(D203,EMP,2,FALSE),IF(A203="MA",D203,IF(A203="EQ",D203,IF(A203="RE",D203," "))))</f>
        <v xml:space="preserve"> </v>
      </c>
      <c r="L203" s="159" t="str">
        <f t="shared" ref="L203:L266" si="7">IF(A203="MA",VLOOKUP(D203,MA_COST,2,FALSE),IF(A203="LA",VLOOKUP(K203,LA_COST,2,FALSE),IF(A203="RE",VLOOKUP(D203,RE_COST,2,FALSE),IF(A203="EQ",VLOOKUP(D203,EQ_COST,2,FALSE),""))))</f>
        <v/>
      </c>
      <c r="M203" s="160" t="str">
        <f>IF(J203="","",IF(A203="MA",I203*L203*(1+'Invoice Summary'!$K$18),IF(A203="EQ",I203*L203*(1+'Invoice Summary'!$K$19),I203*L203)))</f>
        <v/>
      </c>
      <c r="N203" s="188" t="str">
        <f>IF(AND('Invoice Charges Detail'!A203="MA",'Invoice Summary'!$K$18&gt;0),"*",IF(AND('Invoice Charges Detail'!A203="EQ",'Invoice Summary'!$K$19&gt;0),"*",""))</f>
        <v/>
      </c>
    </row>
    <row r="204" spans="1:14" ht="17.25" customHeight="1" x14ac:dyDescent="0.2">
      <c r="A204" s="245"/>
      <c r="B204" s="245"/>
      <c r="C204" s="245"/>
      <c r="D204" s="245"/>
      <c r="E204" s="248"/>
      <c r="F204" s="245" t="s">
        <v>277</v>
      </c>
      <c r="G204" s="245"/>
      <c r="H204" s="247"/>
      <c r="I204" s="246"/>
      <c r="J204" s="245"/>
      <c r="K204" s="161" t="str">
        <f t="shared" si="6"/>
        <v xml:space="preserve"> </v>
      </c>
      <c r="L204" s="159" t="str">
        <f t="shared" si="7"/>
        <v/>
      </c>
      <c r="M204" s="160" t="str">
        <f>IF(J204="","",IF(A204="MA",I204*L204*(1+'Invoice Summary'!$K$18),IF(A204="EQ",I204*L204*(1+'Invoice Summary'!$K$19),I204*L204)))</f>
        <v/>
      </c>
      <c r="N204" s="188" t="str">
        <f>IF(AND('Invoice Charges Detail'!A204="MA",'Invoice Summary'!$K$18&gt;0),"*",IF(AND('Invoice Charges Detail'!A204="EQ",'Invoice Summary'!$K$19&gt;0),"*",""))</f>
        <v/>
      </c>
    </row>
    <row r="205" spans="1:14" ht="17.25" customHeight="1" x14ac:dyDescent="0.2">
      <c r="A205" s="245"/>
      <c r="B205" s="245"/>
      <c r="C205" s="245"/>
      <c r="D205" s="245"/>
      <c r="E205" s="248"/>
      <c r="F205" s="245" t="s">
        <v>277</v>
      </c>
      <c r="G205" s="245"/>
      <c r="H205" s="247"/>
      <c r="I205" s="246"/>
      <c r="J205" s="245"/>
      <c r="K205" s="161" t="str">
        <f t="shared" si="6"/>
        <v xml:space="preserve"> </v>
      </c>
      <c r="L205" s="159" t="str">
        <f t="shared" si="7"/>
        <v/>
      </c>
      <c r="M205" s="160" t="str">
        <f>IF(J205="","",IF(A205="MA",I205*L205*(1+'Invoice Summary'!$K$18),IF(A205="EQ",I205*L205*(1+'Invoice Summary'!$K$19),I205*L205)))</f>
        <v/>
      </c>
      <c r="N205" s="188" t="str">
        <f>IF(AND('Invoice Charges Detail'!A205="MA",'Invoice Summary'!$K$18&gt;0),"*",IF(AND('Invoice Charges Detail'!A205="EQ",'Invoice Summary'!$K$19&gt;0),"*",""))</f>
        <v/>
      </c>
    </row>
    <row r="206" spans="1:14" ht="17.25" customHeight="1" x14ac:dyDescent="0.2">
      <c r="A206" s="245"/>
      <c r="B206" s="245"/>
      <c r="C206" s="245"/>
      <c r="D206" s="245"/>
      <c r="E206" s="248"/>
      <c r="F206" s="245" t="s">
        <v>277</v>
      </c>
      <c r="G206" s="245"/>
      <c r="H206" s="247"/>
      <c r="I206" s="246"/>
      <c r="J206" s="245"/>
      <c r="K206" s="161" t="str">
        <f t="shared" si="6"/>
        <v xml:space="preserve"> </v>
      </c>
      <c r="L206" s="159" t="str">
        <f t="shared" si="7"/>
        <v/>
      </c>
      <c r="M206" s="160" t="str">
        <f>IF(J206="","",IF(A206="MA",I206*L206*(1+'Invoice Summary'!$K$18),IF(A206="EQ",I206*L206*(1+'Invoice Summary'!$K$19),I206*L206)))</f>
        <v/>
      </c>
      <c r="N206" s="188" t="str">
        <f>IF(AND('Invoice Charges Detail'!A206="MA",'Invoice Summary'!$K$18&gt;0),"*",IF(AND('Invoice Charges Detail'!A206="EQ",'Invoice Summary'!$K$19&gt;0),"*",""))</f>
        <v/>
      </c>
    </row>
    <row r="207" spans="1:14" ht="17.25" customHeight="1" x14ac:dyDescent="0.2">
      <c r="A207" s="245"/>
      <c r="B207" s="245"/>
      <c r="C207" s="245"/>
      <c r="D207" s="245"/>
      <c r="E207" s="248"/>
      <c r="F207" s="245" t="s">
        <v>277</v>
      </c>
      <c r="G207" s="245"/>
      <c r="H207" s="247"/>
      <c r="I207" s="246"/>
      <c r="J207" s="245"/>
      <c r="K207" s="161" t="str">
        <f t="shared" si="6"/>
        <v xml:space="preserve"> </v>
      </c>
      <c r="L207" s="159" t="str">
        <f t="shared" si="7"/>
        <v/>
      </c>
      <c r="M207" s="160" t="str">
        <f>IF(J207="","",IF(A207="MA",I207*L207*(1+'Invoice Summary'!$K$18),IF(A207="EQ",I207*L207*(1+'Invoice Summary'!$K$19),I207*L207)))</f>
        <v/>
      </c>
      <c r="N207" s="188" t="str">
        <f>IF(AND('Invoice Charges Detail'!A207="MA",'Invoice Summary'!$K$18&gt;0),"*",IF(AND('Invoice Charges Detail'!A207="EQ",'Invoice Summary'!$K$19&gt;0),"*",""))</f>
        <v/>
      </c>
    </row>
    <row r="208" spans="1:14" ht="17.25" customHeight="1" x14ac:dyDescent="0.2">
      <c r="A208" s="245"/>
      <c r="B208" s="245"/>
      <c r="C208" s="245"/>
      <c r="D208" s="245"/>
      <c r="E208" s="248"/>
      <c r="F208" s="245" t="s">
        <v>277</v>
      </c>
      <c r="G208" s="245"/>
      <c r="H208" s="247"/>
      <c r="I208" s="246"/>
      <c r="J208" s="245"/>
      <c r="K208" s="161" t="str">
        <f t="shared" si="6"/>
        <v xml:space="preserve"> </v>
      </c>
      <c r="L208" s="159" t="str">
        <f t="shared" si="7"/>
        <v/>
      </c>
      <c r="M208" s="160" t="str">
        <f>IF(J208="","",IF(A208="MA",I208*L208*(1+'Invoice Summary'!$K$18),IF(A208="EQ",I208*L208*(1+'Invoice Summary'!$K$19),I208*L208)))</f>
        <v/>
      </c>
      <c r="N208" s="188" t="str">
        <f>IF(AND('Invoice Charges Detail'!A208="MA",'Invoice Summary'!$K$18&gt;0),"*",IF(AND('Invoice Charges Detail'!A208="EQ",'Invoice Summary'!$K$19&gt;0),"*",""))</f>
        <v/>
      </c>
    </row>
    <row r="209" spans="1:14" ht="17.25" customHeight="1" x14ac:dyDescent="0.2">
      <c r="A209" s="245"/>
      <c r="B209" s="245"/>
      <c r="C209" s="245"/>
      <c r="D209" s="245"/>
      <c r="E209" s="248"/>
      <c r="F209" s="245" t="s">
        <v>277</v>
      </c>
      <c r="G209" s="245"/>
      <c r="H209" s="247"/>
      <c r="I209" s="246"/>
      <c r="J209" s="245"/>
      <c r="K209" s="161" t="str">
        <f t="shared" si="6"/>
        <v xml:space="preserve"> </v>
      </c>
      <c r="L209" s="159" t="str">
        <f t="shared" si="7"/>
        <v/>
      </c>
      <c r="M209" s="160" t="str">
        <f>IF(J209="","",IF(A209="MA",I209*L209*(1+'Invoice Summary'!$K$18),IF(A209="EQ",I209*L209*(1+'Invoice Summary'!$K$19),I209*L209)))</f>
        <v/>
      </c>
      <c r="N209" s="188" t="str">
        <f>IF(AND('Invoice Charges Detail'!A209="MA",'Invoice Summary'!$K$18&gt;0),"*",IF(AND('Invoice Charges Detail'!A209="EQ",'Invoice Summary'!$K$19&gt;0),"*",""))</f>
        <v/>
      </c>
    </row>
    <row r="210" spans="1:14" ht="17.25" customHeight="1" x14ac:dyDescent="0.2">
      <c r="A210" s="245"/>
      <c r="B210" s="245"/>
      <c r="C210" s="245"/>
      <c r="D210" s="245"/>
      <c r="E210" s="248"/>
      <c r="F210" s="245" t="s">
        <v>277</v>
      </c>
      <c r="G210" s="245"/>
      <c r="H210" s="247"/>
      <c r="I210" s="246"/>
      <c r="J210" s="245"/>
      <c r="K210" s="161" t="str">
        <f t="shared" si="6"/>
        <v xml:space="preserve"> </v>
      </c>
      <c r="L210" s="159" t="str">
        <f t="shared" si="7"/>
        <v/>
      </c>
      <c r="M210" s="160" t="str">
        <f>IF(J210="","",IF(A210="MA",I210*L210*(1+'Invoice Summary'!$K$18),IF(A210="EQ",I210*L210*(1+'Invoice Summary'!$K$19),I210*L210)))</f>
        <v/>
      </c>
      <c r="N210" s="188" t="str">
        <f>IF(AND('Invoice Charges Detail'!A210="MA",'Invoice Summary'!$K$18&gt;0),"*",IF(AND('Invoice Charges Detail'!A210="EQ",'Invoice Summary'!$K$19&gt;0),"*",""))</f>
        <v/>
      </c>
    </row>
    <row r="211" spans="1:14" ht="17.25" customHeight="1" x14ac:dyDescent="0.2">
      <c r="A211" s="245"/>
      <c r="B211" s="245"/>
      <c r="C211" s="245"/>
      <c r="D211" s="245"/>
      <c r="E211" s="248"/>
      <c r="F211" s="245" t="s">
        <v>277</v>
      </c>
      <c r="G211" s="245"/>
      <c r="H211" s="247"/>
      <c r="I211" s="246"/>
      <c r="J211" s="245"/>
      <c r="K211" s="161" t="str">
        <f t="shared" si="6"/>
        <v xml:space="preserve"> </v>
      </c>
      <c r="L211" s="159" t="str">
        <f t="shared" si="7"/>
        <v/>
      </c>
      <c r="M211" s="160" t="str">
        <f>IF(J211="","",IF(A211="MA",I211*L211*(1+'Invoice Summary'!$K$18),IF(A211="EQ",I211*L211*(1+'Invoice Summary'!$K$19),I211*L211)))</f>
        <v/>
      </c>
      <c r="N211" s="188" t="str">
        <f>IF(AND('Invoice Charges Detail'!A211="MA",'Invoice Summary'!$K$18&gt;0),"*",IF(AND('Invoice Charges Detail'!A211="EQ",'Invoice Summary'!$K$19&gt;0),"*",""))</f>
        <v/>
      </c>
    </row>
    <row r="212" spans="1:14" ht="17.25" customHeight="1" x14ac:dyDescent="0.2">
      <c r="A212" s="245"/>
      <c r="B212" s="245"/>
      <c r="C212" s="245"/>
      <c r="D212" s="245"/>
      <c r="E212" s="248"/>
      <c r="F212" s="245" t="s">
        <v>277</v>
      </c>
      <c r="G212" s="245"/>
      <c r="H212" s="247"/>
      <c r="I212" s="246"/>
      <c r="J212" s="245"/>
      <c r="K212" s="161" t="str">
        <f t="shared" si="6"/>
        <v xml:space="preserve"> </v>
      </c>
      <c r="L212" s="159" t="str">
        <f t="shared" si="7"/>
        <v/>
      </c>
      <c r="M212" s="160" t="str">
        <f>IF(J212="","",IF(A212="MA",I212*L212*(1+'Invoice Summary'!$K$18),IF(A212="EQ",I212*L212*(1+'Invoice Summary'!$K$19),I212*L212)))</f>
        <v/>
      </c>
      <c r="N212" s="188" t="str">
        <f>IF(AND('Invoice Charges Detail'!A212="MA",'Invoice Summary'!$K$18&gt;0),"*",IF(AND('Invoice Charges Detail'!A212="EQ",'Invoice Summary'!$K$19&gt;0),"*",""))</f>
        <v/>
      </c>
    </row>
    <row r="213" spans="1:14" ht="17.25" customHeight="1" x14ac:dyDescent="0.2">
      <c r="A213" s="245"/>
      <c r="B213" s="245"/>
      <c r="C213" s="245"/>
      <c r="D213" s="245"/>
      <c r="E213" s="248"/>
      <c r="F213" s="245" t="s">
        <v>277</v>
      </c>
      <c r="G213" s="245"/>
      <c r="H213" s="247"/>
      <c r="I213" s="246"/>
      <c r="J213" s="245"/>
      <c r="K213" s="161" t="str">
        <f t="shared" si="6"/>
        <v xml:space="preserve"> </v>
      </c>
      <c r="L213" s="159" t="str">
        <f t="shared" si="7"/>
        <v/>
      </c>
      <c r="M213" s="160" t="str">
        <f>IF(J213="","",IF(A213="MA",I213*L213*(1+'Invoice Summary'!$K$18),IF(A213="EQ",I213*L213*(1+'Invoice Summary'!$K$19),I213*L213)))</f>
        <v/>
      </c>
      <c r="N213" s="188" t="str">
        <f>IF(AND('Invoice Charges Detail'!A213="MA",'Invoice Summary'!$K$18&gt;0),"*",IF(AND('Invoice Charges Detail'!A213="EQ",'Invoice Summary'!$K$19&gt;0),"*",""))</f>
        <v/>
      </c>
    </row>
    <row r="214" spans="1:14" ht="17.25" customHeight="1" x14ac:dyDescent="0.2">
      <c r="A214" s="245"/>
      <c r="B214" s="245"/>
      <c r="C214" s="245"/>
      <c r="D214" s="245"/>
      <c r="E214" s="248"/>
      <c r="F214" s="245" t="s">
        <v>277</v>
      </c>
      <c r="G214" s="245"/>
      <c r="H214" s="247"/>
      <c r="I214" s="246"/>
      <c r="J214" s="245"/>
      <c r="K214" s="161" t="str">
        <f t="shared" si="6"/>
        <v xml:space="preserve"> </v>
      </c>
      <c r="L214" s="159" t="str">
        <f t="shared" si="7"/>
        <v/>
      </c>
      <c r="M214" s="160" t="str">
        <f>IF(J214="","",IF(A214="MA",I214*L214*(1+'Invoice Summary'!$K$18),IF(A214="EQ",I214*L214*(1+'Invoice Summary'!$K$19),I214*L214)))</f>
        <v/>
      </c>
      <c r="N214" s="188" t="str">
        <f>IF(AND('Invoice Charges Detail'!A214="MA",'Invoice Summary'!$K$18&gt;0),"*",IF(AND('Invoice Charges Detail'!A214="EQ",'Invoice Summary'!$K$19&gt;0),"*",""))</f>
        <v/>
      </c>
    </row>
    <row r="215" spans="1:14" ht="17.25" customHeight="1" x14ac:dyDescent="0.2">
      <c r="A215" s="245"/>
      <c r="B215" s="245"/>
      <c r="C215" s="245"/>
      <c r="D215" s="245"/>
      <c r="E215" s="248"/>
      <c r="F215" s="245" t="s">
        <v>277</v>
      </c>
      <c r="G215" s="245"/>
      <c r="H215" s="247"/>
      <c r="I215" s="246"/>
      <c r="J215" s="245"/>
      <c r="K215" s="161" t="str">
        <f t="shared" si="6"/>
        <v xml:space="preserve"> </v>
      </c>
      <c r="L215" s="159" t="str">
        <f t="shared" si="7"/>
        <v/>
      </c>
      <c r="M215" s="160" t="str">
        <f>IF(J215="","",IF(A215="MA",I215*L215*(1+'Invoice Summary'!$K$18),IF(A215="EQ",I215*L215*(1+'Invoice Summary'!$K$19),I215*L215)))</f>
        <v/>
      </c>
      <c r="N215" s="188" t="str">
        <f>IF(AND('Invoice Charges Detail'!A215="MA",'Invoice Summary'!$K$18&gt;0),"*",IF(AND('Invoice Charges Detail'!A215="EQ",'Invoice Summary'!$K$19&gt;0),"*",""))</f>
        <v/>
      </c>
    </row>
    <row r="216" spans="1:14" ht="17.25" customHeight="1" x14ac:dyDescent="0.2">
      <c r="A216" s="245"/>
      <c r="B216" s="245"/>
      <c r="C216" s="245"/>
      <c r="D216" s="245"/>
      <c r="E216" s="248"/>
      <c r="F216" s="245" t="s">
        <v>277</v>
      </c>
      <c r="G216" s="245"/>
      <c r="H216" s="247"/>
      <c r="I216" s="246"/>
      <c r="J216" s="245"/>
      <c r="K216" s="161" t="str">
        <f t="shared" si="6"/>
        <v xml:space="preserve"> </v>
      </c>
      <c r="L216" s="159" t="str">
        <f t="shared" si="7"/>
        <v/>
      </c>
      <c r="M216" s="160" t="str">
        <f>IF(J216="","",IF(A216="MA",I216*L216*(1+'Invoice Summary'!$K$18),IF(A216="EQ",I216*L216*(1+'Invoice Summary'!$K$19),I216*L216)))</f>
        <v/>
      </c>
      <c r="N216" s="188" t="str">
        <f>IF(AND('Invoice Charges Detail'!A216="MA",'Invoice Summary'!$K$18&gt;0),"*",IF(AND('Invoice Charges Detail'!A216="EQ",'Invoice Summary'!$K$19&gt;0),"*",""))</f>
        <v/>
      </c>
    </row>
    <row r="217" spans="1:14" ht="17.25" customHeight="1" x14ac:dyDescent="0.2">
      <c r="A217" s="245"/>
      <c r="B217" s="245"/>
      <c r="C217" s="245"/>
      <c r="D217" s="245"/>
      <c r="E217" s="248"/>
      <c r="F217" s="245" t="s">
        <v>277</v>
      </c>
      <c r="G217" s="245"/>
      <c r="H217" s="247"/>
      <c r="I217" s="246"/>
      <c r="J217" s="245"/>
      <c r="K217" s="161" t="str">
        <f t="shared" si="6"/>
        <v xml:space="preserve"> </v>
      </c>
      <c r="L217" s="159" t="str">
        <f t="shared" si="7"/>
        <v/>
      </c>
      <c r="M217" s="160" t="str">
        <f>IF(J217="","",IF(A217="MA",I217*L217*(1+'Invoice Summary'!$K$18),IF(A217="EQ",I217*L217*(1+'Invoice Summary'!$K$19),I217*L217)))</f>
        <v/>
      </c>
      <c r="N217" s="188" t="str">
        <f>IF(AND('Invoice Charges Detail'!A217="MA",'Invoice Summary'!$K$18&gt;0),"*",IF(AND('Invoice Charges Detail'!A217="EQ",'Invoice Summary'!$K$19&gt;0),"*",""))</f>
        <v/>
      </c>
    </row>
    <row r="218" spans="1:14" ht="17.25" customHeight="1" x14ac:dyDescent="0.2">
      <c r="A218" s="245"/>
      <c r="B218" s="245"/>
      <c r="C218" s="245"/>
      <c r="D218" s="245"/>
      <c r="E218" s="248"/>
      <c r="F218" s="245" t="s">
        <v>277</v>
      </c>
      <c r="G218" s="245"/>
      <c r="H218" s="247"/>
      <c r="I218" s="246"/>
      <c r="J218" s="245"/>
      <c r="K218" s="161" t="str">
        <f t="shared" si="6"/>
        <v xml:space="preserve"> </v>
      </c>
      <c r="L218" s="159" t="str">
        <f t="shared" si="7"/>
        <v/>
      </c>
      <c r="M218" s="160" t="str">
        <f>IF(J218="","",IF(A218="MA",I218*L218*(1+'Invoice Summary'!$K$18),IF(A218="EQ",I218*L218*(1+'Invoice Summary'!$K$19),I218*L218)))</f>
        <v/>
      </c>
      <c r="N218" s="188" t="str">
        <f>IF(AND('Invoice Charges Detail'!A218="MA",'Invoice Summary'!$K$18&gt;0),"*",IF(AND('Invoice Charges Detail'!A218="EQ",'Invoice Summary'!$K$19&gt;0),"*",""))</f>
        <v/>
      </c>
    </row>
    <row r="219" spans="1:14" ht="17.25" customHeight="1" x14ac:dyDescent="0.2">
      <c r="A219" s="245"/>
      <c r="B219" s="245"/>
      <c r="C219" s="245"/>
      <c r="D219" s="245"/>
      <c r="E219" s="248"/>
      <c r="F219" s="245" t="s">
        <v>277</v>
      </c>
      <c r="G219" s="245"/>
      <c r="H219" s="247"/>
      <c r="I219" s="246"/>
      <c r="J219" s="245"/>
      <c r="K219" s="161" t="str">
        <f t="shared" si="6"/>
        <v xml:space="preserve"> </v>
      </c>
      <c r="L219" s="159" t="str">
        <f t="shared" si="7"/>
        <v/>
      </c>
      <c r="M219" s="160" t="str">
        <f>IF(J219="","",IF(A219="MA",I219*L219*(1+'Invoice Summary'!$K$18),IF(A219="EQ",I219*L219*(1+'Invoice Summary'!$K$19),I219*L219)))</f>
        <v/>
      </c>
      <c r="N219" s="188" t="str">
        <f>IF(AND('Invoice Charges Detail'!A219="MA",'Invoice Summary'!$K$18&gt;0),"*",IF(AND('Invoice Charges Detail'!A219="EQ",'Invoice Summary'!$K$19&gt;0),"*",""))</f>
        <v/>
      </c>
    </row>
    <row r="220" spans="1:14" ht="17.25" customHeight="1" x14ac:dyDescent="0.2">
      <c r="A220" s="245"/>
      <c r="B220" s="245"/>
      <c r="C220" s="245"/>
      <c r="D220" s="245"/>
      <c r="E220" s="248"/>
      <c r="F220" s="245" t="s">
        <v>277</v>
      </c>
      <c r="G220" s="245"/>
      <c r="H220" s="247"/>
      <c r="I220" s="246"/>
      <c r="J220" s="245"/>
      <c r="K220" s="161" t="str">
        <f t="shared" si="6"/>
        <v xml:space="preserve"> </v>
      </c>
      <c r="L220" s="159" t="str">
        <f t="shared" si="7"/>
        <v/>
      </c>
      <c r="M220" s="160" t="str">
        <f>IF(J220="","",IF(A220="MA",I220*L220*(1+'Invoice Summary'!$K$18),IF(A220="EQ",I220*L220*(1+'Invoice Summary'!$K$19),I220*L220)))</f>
        <v/>
      </c>
      <c r="N220" s="188" t="str">
        <f>IF(AND('Invoice Charges Detail'!A220="MA",'Invoice Summary'!$K$18&gt;0),"*",IF(AND('Invoice Charges Detail'!A220="EQ",'Invoice Summary'!$K$19&gt;0),"*",""))</f>
        <v/>
      </c>
    </row>
    <row r="221" spans="1:14" ht="17.25" customHeight="1" x14ac:dyDescent="0.2">
      <c r="A221" s="245"/>
      <c r="B221" s="245"/>
      <c r="C221" s="245"/>
      <c r="D221" s="245"/>
      <c r="E221" s="248"/>
      <c r="F221" s="245" t="s">
        <v>277</v>
      </c>
      <c r="G221" s="245"/>
      <c r="H221" s="247"/>
      <c r="I221" s="246"/>
      <c r="J221" s="245"/>
      <c r="K221" s="161" t="str">
        <f t="shared" si="6"/>
        <v xml:space="preserve"> </v>
      </c>
      <c r="L221" s="159" t="str">
        <f t="shared" si="7"/>
        <v/>
      </c>
      <c r="M221" s="160" t="str">
        <f>IF(J221="","",IF(A221="MA",I221*L221*(1+'Invoice Summary'!$K$18),IF(A221="EQ",I221*L221*(1+'Invoice Summary'!$K$19),I221*L221)))</f>
        <v/>
      </c>
      <c r="N221" s="188" t="str">
        <f>IF(AND('Invoice Charges Detail'!A221="MA",'Invoice Summary'!$K$18&gt;0),"*",IF(AND('Invoice Charges Detail'!A221="EQ",'Invoice Summary'!$K$19&gt;0),"*",""))</f>
        <v/>
      </c>
    </row>
    <row r="222" spans="1:14" ht="17.25" customHeight="1" x14ac:dyDescent="0.2">
      <c r="A222" s="245"/>
      <c r="B222" s="245"/>
      <c r="C222" s="245"/>
      <c r="D222" s="245"/>
      <c r="E222" s="248"/>
      <c r="F222" s="245" t="s">
        <v>277</v>
      </c>
      <c r="G222" s="245"/>
      <c r="H222" s="247"/>
      <c r="I222" s="246"/>
      <c r="J222" s="245"/>
      <c r="K222" s="161" t="str">
        <f t="shared" si="6"/>
        <v xml:space="preserve"> </v>
      </c>
      <c r="L222" s="159" t="str">
        <f t="shared" si="7"/>
        <v/>
      </c>
      <c r="M222" s="160" t="str">
        <f>IF(J222="","",IF(A222="MA",I222*L222*(1+'Invoice Summary'!$K$18),IF(A222="EQ",I222*L222*(1+'Invoice Summary'!$K$19),I222*L222)))</f>
        <v/>
      </c>
      <c r="N222" s="188" t="str">
        <f>IF(AND('Invoice Charges Detail'!A222="MA",'Invoice Summary'!$K$18&gt;0),"*",IF(AND('Invoice Charges Detail'!A222="EQ",'Invoice Summary'!$K$19&gt;0),"*",""))</f>
        <v/>
      </c>
    </row>
    <row r="223" spans="1:14" ht="17.25" customHeight="1" x14ac:dyDescent="0.2">
      <c r="A223" s="245"/>
      <c r="B223" s="245"/>
      <c r="C223" s="245"/>
      <c r="D223" s="245"/>
      <c r="E223" s="248"/>
      <c r="F223" s="245" t="s">
        <v>277</v>
      </c>
      <c r="G223" s="245"/>
      <c r="H223" s="247"/>
      <c r="I223" s="246"/>
      <c r="J223" s="245"/>
      <c r="K223" s="161" t="str">
        <f t="shared" si="6"/>
        <v xml:space="preserve"> </v>
      </c>
      <c r="L223" s="159" t="str">
        <f t="shared" si="7"/>
        <v/>
      </c>
      <c r="M223" s="160" t="str">
        <f>IF(J223="","",IF(A223="MA",I223*L223*(1+'Invoice Summary'!$K$18),IF(A223="EQ",I223*L223*(1+'Invoice Summary'!$K$19),I223*L223)))</f>
        <v/>
      </c>
      <c r="N223" s="188" t="str">
        <f>IF(AND('Invoice Charges Detail'!A223="MA",'Invoice Summary'!$K$18&gt;0),"*",IF(AND('Invoice Charges Detail'!A223="EQ",'Invoice Summary'!$K$19&gt;0),"*",""))</f>
        <v/>
      </c>
    </row>
    <row r="224" spans="1:14" ht="17.25" customHeight="1" x14ac:dyDescent="0.2">
      <c r="A224" s="245"/>
      <c r="B224" s="245"/>
      <c r="C224" s="245"/>
      <c r="D224" s="245"/>
      <c r="E224" s="248"/>
      <c r="F224" s="245" t="s">
        <v>277</v>
      </c>
      <c r="G224" s="245"/>
      <c r="H224" s="247"/>
      <c r="I224" s="246"/>
      <c r="J224" s="245"/>
      <c r="K224" s="161" t="str">
        <f t="shared" si="6"/>
        <v xml:space="preserve"> </v>
      </c>
      <c r="L224" s="159" t="str">
        <f t="shared" si="7"/>
        <v/>
      </c>
      <c r="M224" s="160" t="str">
        <f>IF(J224="","",IF(A224="MA",I224*L224*(1+'Invoice Summary'!$K$18),IF(A224="EQ",I224*L224*(1+'Invoice Summary'!$K$19),I224*L224)))</f>
        <v/>
      </c>
      <c r="N224" s="188" t="str">
        <f>IF(AND('Invoice Charges Detail'!A224="MA",'Invoice Summary'!$K$18&gt;0),"*",IF(AND('Invoice Charges Detail'!A224="EQ",'Invoice Summary'!$K$19&gt;0),"*",""))</f>
        <v/>
      </c>
    </row>
    <row r="225" spans="1:14" ht="17.25" customHeight="1" x14ac:dyDescent="0.2">
      <c r="A225" s="245"/>
      <c r="B225" s="245"/>
      <c r="C225" s="245"/>
      <c r="D225" s="245"/>
      <c r="E225" s="248"/>
      <c r="F225" s="245" t="s">
        <v>277</v>
      </c>
      <c r="G225" s="245"/>
      <c r="H225" s="247"/>
      <c r="I225" s="246"/>
      <c r="J225" s="245"/>
      <c r="K225" s="161" t="str">
        <f t="shared" si="6"/>
        <v xml:space="preserve"> </v>
      </c>
      <c r="L225" s="159" t="str">
        <f t="shared" si="7"/>
        <v/>
      </c>
      <c r="M225" s="160" t="str">
        <f>IF(J225="","",IF(A225="MA",I225*L225*(1+'Invoice Summary'!$K$18),IF(A225="EQ",I225*L225*(1+'Invoice Summary'!$K$19),I225*L225)))</f>
        <v/>
      </c>
      <c r="N225" s="188" t="str">
        <f>IF(AND('Invoice Charges Detail'!A225="MA",'Invoice Summary'!$K$18&gt;0),"*",IF(AND('Invoice Charges Detail'!A225="EQ",'Invoice Summary'!$K$19&gt;0),"*",""))</f>
        <v/>
      </c>
    </row>
    <row r="226" spans="1:14" ht="17.25" customHeight="1" x14ac:dyDescent="0.2">
      <c r="A226" s="245"/>
      <c r="B226" s="245"/>
      <c r="C226" s="245"/>
      <c r="D226" s="245"/>
      <c r="E226" s="248"/>
      <c r="F226" s="245" t="s">
        <v>277</v>
      </c>
      <c r="G226" s="245"/>
      <c r="H226" s="247"/>
      <c r="I226" s="246"/>
      <c r="J226" s="245"/>
      <c r="K226" s="161" t="str">
        <f t="shared" si="6"/>
        <v xml:space="preserve"> </v>
      </c>
      <c r="L226" s="159" t="str">
        <f t="shared" si="7"/>
        <v/>
      </c>
      <c r="M226" s="160" t="str">
        <f>IF(J226="","",IF(A226="MA",I226*L226*(1+'Invoice Summary'!$K$18),IF(A226="EQ",I226*L226*(1+'Invoice Summary'!$K$19),I226*L226)))</f>
        <v/>
      </c>
      <c r="N226" s="188" t="str">
        <f>IF(AND('Invoice Charges Detail'!A226="MA",'Invoice Summary'!$K$18&gt;0),"*",IF(AND('Invoice Charges Detail'!A226="EQ",'Invoice Summary'!$K$19&gt;0),"*",""))</f>
        <v/>
      </c>
    </row>
    <row r="227" spans="1:14" ht="17.25" customHeight="1" x14ac:dyDescent="0.2">
      <c r="A227" s="245"/>
      <c r="B227" s="245"/>
      <c r="C227" s="245"/>
      <c r="D227" s="245"/>
      <c r="E227" s="248"/>
      <c r="F227" s="245" t="s">
        <v>277</v>
      </c>
      <c r="G227" s="245"/>
      <c r="H227" s="247"/>
      <c r="I227" s="246"/>
      <c r="J227" s="245"/>
      <c r="K227" s="161" t="str">
        <f t="shared" si="6"/>
        <v xml:space="preserve"> </v>
      </c>
      <c r="L227" s="159" t="str">
        <f t="shared" si="7"/>
        <v/>
      </c>
      <c r="M227" s="160" t="str">
        <f>IF(J227="","",IF(A227="MA",I227*L227*(1+'Invoice Summary'!$K$18),IF(A227="EQ",I227*L227*(1+'Invoice Summary'!$K$19),I227*L227)))</f>
        <v/>
      </c>
      <c r="N227" s="188" t="str">
        <f>IF(AND('Invoice Charges Detail'!A227="MA",'Invoice Summary'!$K$18&gt;0),"*",IF(AND('Invoice Charges Detail'!A227="EQ",'Invoice Summary'!$K$19&gt;0),"*",""))</f>
        <v/>
      </c>
    </row>
    <row r="228" spans="1:14" ht="17.25" customHeight="1" x14ac:dyDescent="0.2">
      <c r="A228" s="245"/>
      <c r="B228" s="245"/>
      <c r="C228" s="245"/>
      <c r="D228" s="245"/>
      <c r="E228" s="248"/>
      <c r="F228" s="245" t="s">
        <v>277</v>
      </c>
      <c r="G228" s="245"/>
      <c r="H228" s="247"/>
      <c r="I228" s="246"/>
      <c r="J228" s="245"/>
      <c r="K228" s="161" t="str">
        <f t="shared" si="6"/>
        <v xml:space="preserve"> </v>
      </c>
      <c r="L228" s="159" t="str">
        <f t="shared" si="7"/>
        <v/>
      </c>
      <c r="M228" s="160" t="str">
        <f>IF(J228="","",IF(A228="MA",I228*L228*(1+'Invoice Summary'!$K$18),IF(A228="EQ",I228*L228*(1+'Invoice Summary'!$K$19),I228*L228)))</f>
        <v/>
      </c>
      <c r="N228" s="188" t="str">
        <f>IF(AND('Invoice Charges Detail'!A228="MA",'Invoice Summary'!$K$18&gt;0),"*",IF(AND('Invoice Charges Detail'!A228="EQ",'Invoice Summary'!$K$19&gt;0),"*",""))</f>
        <v/>
      </c>
    </row>
    <row r="229" spans="1:14" ht="17.25" customHeight="1" x14ac:dyDescent="0.2">
      <c r="A229" s="245"/>
      <c r="B229" s="245"/>
      <c r="C229" s="245"/>
      <c r="D229" s="245"/>
      <c r="E229" s="248"/>
      <c r="F229" s="245" t="s">
        <v>277</v>
      </c>
      <c r="G229" s="245"/>
      <c r="H229" s="247"/>
      <c r="I229" s="246"/>
      <c r="J229" s="245"/>
      <c r="K229" s="161" t="str">
        <f t="shared" si="6"/>
        <v xml:space="preserve"> </v>
      </c>
      <c r="L229" s="159" t="str">
        <f t="shared" si="7"/>
        <v/>
      </c>
      <c r="M229" s="160" t="str">
        <f>IF(J229="","",IF(A229="MA",I229*L229*(1+'Invoice Summary'!$K$18),IF(A229="EQ",I229*L229*(1+'Invoice Summary'!$K$19),I229*L229)))</f>
        <v/>
      </c>
      <c r="N229" s="188" t="str">
        <f>IF(AND('Invoice Charges Detail'!A229="MA",'Invoice Summary'!$K$18&gt;0),"*",IF(AND('Invoice Charges Detail'!A229="EQ",'Invoice Summary'!$K$19&gt;0),"*",""))</f>
        <v/>
      </c>
    </row>
    <row r="230" spans="1:14" ht="17.25" customHeight="1" x14ac:dyDescent="0.2">
      <c r="A230" s="245"/>
      <c r="B230" s="245"/>
      <c r="C230" s="245"/>
      <c r="D230" s="245"/>
      <c r="E230" s="248"/>
      <c r="F230" s="245" t="s">
        <v>277</v>
      </c>
      <c r="G230" s="245"/>
      <c r="H230" s="247"/>
      <c r="I230" s="246"/>
      <c r="J230" s="245"/>
      <c r="K230" s="161" t="str">
        <f t="shared" si="6"/>
        <v xml:space="preserve"> </v>
      </c>
      <c r="L230" s="159" t="str">
        <f t="shared" si="7"/>
        <v/>
      </c>
      <c r="M230" s="160" t="str">
        <f>IF(J230="","",IF(A230="MA",I230*L230*(1+'Invoice Summary'!$K$18),IF(A230="EQ",I230*L230*(1+'Invoice Summary'!$K$19),I230*L230)))</f>
        <v/>
      </c>
      <c r="N230" s="188" t="str">
        <f>IF(AND('Invoice Charges Detail'!A230="MA",'Invoice Summary'!$K$18&gt;0),"*",IF(AND('Invoice Charges Detail'!A230="EQ",'Invoice Summary'!$K$19&gt;0),"*",""))</f>
        <v/>
      </c>
    </row>
    <row r="231" spans="1:14" ht="17.25" customHeight="1" x14ac:dyDescent="0.2">
      <c r="A231" s="245"/>
      <c r="B231" s="245"/>
      <c r="C231" s="245"/>
      <c r="D231" s="245"/>
      <c r="E231" s="248"/>
      <c r="F231" s="245" t="s">
        <v>277</v>
      </c>
      <c r="G231" s="245"/>
      <c r="H231" s="247"/>
      <c r="I231" s="246"/>
      <c r="J231" s="245"/>
      <c r="K231" s="161" t="str">
        <f t="shared" si="6"/>
        <v xml:space="preserve"> </v>
      </c>
      <c r="L231" s="159" t="str">
        <f t="shared" si="7"/>
        <v/>
      </c>
      <c r="M231" s="160" t="str">
        <f>IF(J231="","",IF(A231="MA",I231*L231*(1+'Invoice Summary'!$K$18),IF(A231="EQ",I231*L231*(1+'Invoice Summary'!$K$19),I231*L231)))</f>
        <v/>
      </c>
      <c r="N231" s="188" t="str">
        <f>IF(AND('Invoice Charges Detail'!A231="MA",'Invoice Summary'!$K$18&gt;0),"*",IF(AND('Invoice Charges Detail'!A231="EQ",'Invoice Summary'!$K$19&gt;0),"*",""))</f>
        <v/>
      </c>
    </row>
    <row r="232" spans="1:14" ht="17.25" customHeight="1" x14ac:dyDescent="0.2">
      <c r="A232" s="245"/>
      <c r="B232" s="245"/>
      <c r="C232" s="245"/>
      <c r="D232" s="245"/>
      <c r="E232" s="248"/>
      <c r="F232" s="245" t="s">
        <v>277</v>
      </c>
      <c r="G232" s="245"/>
      <c r="H232" s="247"/>
      <c r="I232" s="246"/>
      <c r="J232" s="245"/>
      <c r="K232" s="161" t="str">
        <f t="shared" si="6"/>
        <v xml:space="preserve"> </v>
      </c>
      <c r="L232" s="159" t="str">
        <f t="shared" si="7"/>
        <v/>
      </c>
      <c r="M232" s="160" t="str">
        <f>IF(J232="","",IF(A232="MA",I232*L232*(1+'Invoice Summary'!$K$18),IF(A232="EQ",I232*L232*(1+'Invoice Summary'!$K$19),I232*L232)))</f>
        <v/>
      </c>
      <c r="N232" s="188" t="str">
        <f>IF(AND('Invoice Charges Detail'!A232="MA",'Invoice Summary'!$K$18&gt;0),"*",IF(AND('Invoice Charges Detail'!A232="EQ",'Invoice Summary'!$K$19&gt;0),"*",""))</f>
        <v/>
      </c>
    </row>
    <row r="233" spans="1:14" ht="17.25" customHeight="1" x14ac:dyDescent="0.2">
      <c r="A233" s="245"/>
      <c r="B233" s="245"/>
      <c r="C233" s="245"/>
      <c r="D233" s="245"/>
      <c r="E233" s="248"/>
      <c r="F233" s="245" t="s">
        <v>277</v>
      </c>
      <c r="G233" s="245"/>
      <c r="H233" s="247"/>
      <c r="I233" s="246"/>
      <c r="J233" s="245"/>
      <c r="K233" s="161" t="str">
        <f t="shared" si="6"/>
        <v xml:space="preserve"> </v>
      </c>
      <c r="L233" s="159" t="str">
        <f t="shared" si="7"/>
        <v/>
      </c>
      <c r="M233" s="160" t="str">
        <f>IF(J233="","",IF(A233="MA",I233*L233*(1+'Invoice Summary'!$K$18),IF(A233="EQ",I233*L233*(1+'Invoice Summary'!$K$19),I233*L233)))</f>
        <v/>
      </c>
      <c r="N233" s="188" t="str">
        <f>IF(AND('Invoice Charges Detail'!A233="MA",'Invoice Summary'!$K$18&gt;0),"*",IF(AND('Invoice Charges Detail'!A233="EQ",'Invoice Summary'!$K$19&gt;0),"*",""))</f>
        <v/>
      </c>
    </row>
    <row r="234" spans="1:14" ht="17.25" customHeight="1" x14ac:dyDescent="0.2">
      <c r="A234" s="245"/>
      <c r="B234" s="245"/>
      <c r="C234" s="245"/>
      <c r="D234" s="245"/>
      <c r="E234" s="248"/>
      <c r="F234" s="245" t="s">
        <v>277</v>
      </c>
      <c r="G234" s="245"/>
      <c r="H234" s="247"/>
      <c r="I234" s="246"/>
      <c r="J234" s="245"/>
      <c r="K234" s="161" t="str">
        <f t="shared" si="6"/>
        <v xml:space="preserve"> </v>
      </c>
      <c r="L234" s="159" t="str">
        <f t="shared" si="7"/>
        <v/>
      </c>
      <c r="M234" s="160" t="str">
        <f>IF(J234="","",IF(A234="MA",I234*L234*(1+'Invoice Summary'!$K$18),IF(A234="EQ",I234*L234*(1+'Invoice Summary'!$K$19),I234*L234)))</f>
        <v/>
      </c>
      <c r="N234" s="188" t="str">
        <f>IF(AND('Invoice Charges Detail'!A234="MA",'Invoice Summary'!$K$18&gt;0),"*",IF(AND('Invoice Charges Detail'!A234="EQ",'Invoice Summary'!$K$19&gt;0),"*",""))</f>
        <v/>
      </c>
    </row>
    <row r="235" spans="1:14" ht="17.25" customHeight="1" x14ac:dyDescent="0.2">
      <c r="A235" s="245"/>
      <c r="B235" s="245"/>
      <c r="C235" s="245"/>
      <c r="D235" s="245"/>
      <c r="E235" s="248"/>
      <c r="F235" s="245" t="s">
        <v>277</v>
      </c>
      <c r="G235" s="245"/>
      <c r="H235" s="247"/>
      <c r="I235" s="246"/>
      <c r="J235" s="245"/>
      <c r="K235" s="161" t="str">
        <f t="shared" si="6"/>
        <v xml:space="preserve"> </v>
      </c>
      <c r="L235" s="159" t="str">
        <f t="shared" si="7"/>
        <v/>
      </c>
      <c r="M235" s="160" t="str">
        <f>IF(J235="","",IF(A235="MA",I235*L235*(1+'Invoice Summary'!$K$18),IF(A235="EQ",I235*L235*(1+'Invoice Summary'!$K$19),I235*L235)))</f>
        <v/>
      </c>
      <c r="N235" s="188" t="str">
        <f>IF(AND('Invoice Charges Detail'!A235="MA",'Invoice Summary'!$K$18&gt;0),"*",IF(AND('Invoice Charges Detail'!A235="EQ",'Invoice Summary'!$K$19&gt;0),"*",""))</f>
        <v/>
      </c>
    </row>
    <row r="236" spans="1:14" ht="17.25" customHeight="1" x14ac:dyDescent="0.2">
      <c r="A236" s="245"/>
      <c r="B236" s="245"/>
      <c r="C236" s="245"/>
      <c r="D236" s="245"/>
      <c r="E236" s="248"/>
      <c r="F236" s="245" t="s">
        <v>277</v>
      </c>
      <c r="G236" s="245"/>
      <c r="H236" s="247"/>
      <c r="I236" s="246"/>
      <c r="J236" s="245"/>
      <c r="K236" s="161" t="str">
        <f t="shared" si="6"/>
        <v xml:space="preserve"> </v>
      </c>
      <c r="L236" s="159" t="str">
        <f t="shared" si="7"/>
        <v/>
      </c>
      <c r="M236" s="160" t="str">
        <f>IF(J236="","",IF(A236="MA",I236*L236*(1+'Invoice Summary'!$K$18),IF(A236="EQ",I236*L236*(1+'Invoice Summary'!$K$19),I236*L236)))</f>
        <v/>
      </c>
      <c r="N236" s="188" t="str">
        <f>IF(AND('Invoice Charges Detail'!A236="MA",'Invoice Summary'!$K$18&gt;0),"*",IF(AND('Invoice Charges Detail'!A236="EQ",'Invoice Summary'!$K$19&gt;0),"*",""))</f>
        <v/>
      </c>
    </row>
    <row r="237" spans="1:14" ht="17.25" customHeight="1" x14ac:dyDescent="0.2">
      <c r="A237" s="245"/>
      <c r="B237" s="245"/>
      <c r="C237" s="245"/>
      <c r="D237" s="245"/>
      <c r="E237" s="248"/>
      <c r="F237" s="245" t="s">
        <v>277</v>
      </c>
      <c r="G237" s="245"/>
      <c r="H237" s="247"/>
      <c r="I237" s="246"/>
      <c r="J237" s="245"/>
      <c r="K237" s="161" t="str">
        <f t="shared" si="6"/>
        <v xml:space="preserve"> </v>
      </c>
      <c r="L237" s="159" t="str">
        <f t="shared" si="7"/>
        <v/>
      </c>
      <c r="M237" s="160" t="str">
        <f>IF(J237="","",IF(A237="MA",I237*L237*(1+'Invoice Summary'!$K$18),IF(A237="EQ",I237*L237*(1+'Invoice Summary'!$K$19),I237*L237)))</f>
        <v/>
      </c>
      <c r="N237" s="188" t="str">
        <f>IF(AND('Invoice Charges Detail'!A237="MA",'Invoice Summary'!$K$18&gt;0),"*",IF(AND('Invoice Charges Detail'!A237="EQ",'Invoice Summary'!$K$19&gt;0),"*",""))</f>
        <v/>
      </c>
    </row>
    <row r="238" spans="1:14" ht="17.25" customHeight="1" x14ac:dyDescent="0.2">
      <c r="A238" s="245"/>
      <c r="B238" s="245"/>
      <c r="C238" s="245"/>
      <c r="D238" s="245"/>
      <c r="E238" s="248"/>
      <c r="F238" s="245" t="s">
        <v>277</v>
      </c>
      <c r="G238" s="245"/>
      <c r="H238" s="247"/>
      <c r="I238" s="246"/>
      <c r="J238" s="245"/>
      <c r="K238" s="161" t="str">
        <f t="shared" si="6"/>
        <v xml:space="preserve"> </v>
      </c>
      <c r="L238" s="159" t="str">
        <f t="shared" si="7"/>
        <v/>
      </c>
      <c r="M238" s="160" t="str">
        <f>IF(J238="","",IF(A238="MA",I238*L238*(1+'Invoice Summary'!$K$18),IF(A238="EQ",I238*L238*(1+'Invoice Summary'!$K$19),I238*L238)))</f>
        <v/>
      </c>
      <c r="N238" s="188" t="str">
        <f>IF(AND('Invoice Charges Detail'!A238="MA",'Invoice Summary'!$K$18&gt;0),"*",IF(AND('Invoice Charges Detail'!A238="EQ",'Invoice Summary'!$K$19&gt;0),"*",""))</f>
        <v/>
      </c>
    </row>
    <row r="239" spans="1:14" ht="17.25" customHeight="1" x14ac:dyDescent="0.2">
      <c r="A239" s="245"/>
      <c r="B239" s="245"/>
      <c r="C239" s="245"/>
      <c r="D239" s="245"/>
      <c r="E239" s="248"/>
      <c r="F239" s="245" t="s">
        <v>277</v>
      </c>
      <c r="G239" s="245"/>
      <c r="H239" s="247"/>
      <c r="I239" s="246"/>
      <c r="J239" s="245"/>
      <c r="K239" s="161" t="str">
        <f t="shared" si="6"/>
        <v xml:space="preserve"> </v>
      </c>
      <c r="L239" s="159" t="str">
        <f t="shared" si="7"/>
        <v/>
      </c>
      <c r="M239" s="160" t="str">
        <f>IF(J239="","",IF(A239="MA",I239*L239*(1+'Invoice Summary'!$K$18),IF(A239="EQ",I239*L239*(1+'Invoice Summary'!$K$19),I239*L239)))</f>
        <v/>
      </c>
      <c r="N239" s="188" t="str">
        <f>IF(AND('Invoice Charges Detail'!A239="MA",'Invoice Summary'!$K$18&gt;0),"*",IF(AND('Invoice Charges Detail'!A239="EQ",'Invoice Summary'!$K$19&gt;0),"*",""))</f>
        <v/>
      </c>
    </row>
    <row r="240" spans="1:14" ht="17.25" customHeight="1" x14ac:dyDescent="0.2">
      <c r="A240" s="245"/>
      <c r="B240" s="245"/>
      <c r="C240" s="245"/>
      <c r="D240" s="245"/>
      <c r="E240" s="248"/>
      <c r="F240" s="245" t="s">
        <v>277</v>
      </c>
      <c r="G240" s="245"/>
      <c r="H240" s="247"/>
      <c r="I240" s="246"/>
      <c r="J240" s="245"/>
      <c r="K240" s="161" t="str">
        <f t="shared" si="6"/>
        <v xml:space="preserve"> </v>
      </c>
      <c r="L240" s="159" t="str">
        <f t="shared" si="7"/>
        <v/>
      </c>
      <c r="M240" s="160" t="str">
        <f>IF(J240="","",IF(A240="MA",I240*L240*(1+'Invoice Summary'!$K$18),IF(A240="EQ",I240*L240*(1+'Invoice Summary'!$K$19),I240*L240)))</f>
        <v/>
      </c>
      <c r="N240" s="188" t="str">
        <f>IF(AND('Invoice Charges Detail'!A240="MA",'Invoice Summary'!$K$18&gt;0),"*",IF(AND('Invoice Charges Detail'!A240="EQ",'Invoice Summary'!$K$19&gt;0),"*",""))</f>
        <v/>
      </c>
    </row>
    <row r="241" spans="1:14" ht="17.25" customHeight="1" x14ac:dyDescent="0.2">
      <c r="A241" s="245"/>
      <c r="B241" s="245"/>
      <c r="C241" s="245"/>
      <c r="D241" s="245"/>
      <c r="E241" s="248"/>
      <c r="F241" s="245" t="s">
        <v>277</v>
      </c>
      <c r="G241" s="245"/>
      <c r="H241" s="247"/>
      <c r="I241" s="246"/>
      <c r="J241" s="245"/>
      <c r="K241" s="161" t="str">
        <f t="shared" si="6"/>
        <v xml:space="preserve"> </v>
      </c>
      <c r="L241" s="159" t="str">
        <f t="shared" si="7"/>
        <v/>
      </c>
      <c r="M241" s="160" t="str">
        <f>IF(J241="","",IF(A241="MA",I241*L241*(1+'Invoice Summary'!$K$18),IF(A241="EQ",I241*L241*(1+'Invoice Summary'!$K$19),I241*L241)))</f>
        <v/>
      </c>
      <c r="N241" s="188" t="str">
        <f>IF(AND('Invoice Charges Detail'!A241="MA",'Invoice Summary'!$K$18&gt;0),"*",IF(AND('Invoice Charges Detail'!A241="EQ",'Invoice Summary'!$K$19&gt;0),"*",""))</f>
        <v/>
      </c>
    </row>
    <row r="242" spans="1:14" ht="17.25" customHeight="1" x14ac:dyDescent="0.2">
      <c r="A242" s="245"/>
      <c r="B242" s="245"/>
      <c r="C242" s="245"/>
      <c r="D242" s="245"/>
      <c r="E242" s="248"/>
      <c r="F242" s="245" t="s">
        <v>277</v>
      </c>
      <c r="G242" s="245"/>
      <c r="H242" s="247"/>
      <c r="I242" s="246"/>
      <c r="J242" s="245"/>
      <c r="K242" s="161" t="str">
        <f t="shared" si="6"/>
        <v xml:space="preserve"> </v>
      </c>
      <c r="L242" s="159" t="str">
        <f t="shared" si="7"/>
        <v/>
      </c>
      <c r="M242" s="160" t="str">
        <f>IF(J242="","",IF(A242="MA",I242*L242*(1+'Invoice Summary'!$K$18),IF(A242="EQ",I242*L242*(1+'Invoice Summary'!$K$19),I242*L242)))</f>
        <v/>
      </c>
      <c r="N242" s="188" t="str">
        <f>IF(AND('Invoice Charges Detail'!A242="MA",'Invoice Summary'!$K$18&gt;0),"*",IF(AND('Invoice Charges Detail'!A242="EQ",'Invoice Summary'!$K$19&gt;0),"*",""))</f>
        <v/>
      </c>
    </row>
    <row r="243" spans="1:14" ht="17.25" customHeight="1" x14ac:dyDescent="0.2">
      <c r="A243" s="245"/>
      <c r="B243" s="245"/>
      <c r="C243" s="245"/>
      <c r="D243" s="245"/>
      <c r="E243" s="248"/>
      <c r="F243" s="245" t="s">
        <v>277</v>
      </c>
      <c r="G243" s="245"/>
      <c r="H243" s="247"/>
      <c r="I243" s="246"/>
      <c r="J243" s="245"/>
      <c r="K243" s="161" t="str">
        <f t="shared" si="6"/>
        <v xml:space="preserve"> </v>
      </c>
      <c r="L243" s="159" t="str">
        <f t="shared" si="7"/>
        <v/>
      </c>
      <c r="M243" s="160" t="str">
        <f>IF(J243="","",IF(A243="MA",I243*L243*(1+'Invoice Summary'!$K$18),IF(A243="EQ",I243*L243*(1+'Invoice Summary'!$K$19),I243*L243)))</f>
        <v/>
      </c>
      <c r="N243" s="188" t="str">
        <f>IF(AND('Invoice Charges Detail'!A243="MA",'Invoice Summary'!$K$18&gt;0),"*",IF(AND('Invoice Charges Detail'!A243="EQ",'Invoice Summary'!$K$19&gt;0),"*",""))</f>
        <v/>
      </c>
    </row>
    <row r="244" spans="1:14" ht="17.25" customHeight="1" x14ac:dyDescent="0.2">
      <c r="A244" s="245"/>
      <c r="B244" s="245"/>
      <c r="C244" s="245"/>
      <c r="D244" s="245"/>
      <c r="E244" s="248"/>
      <c r="F244" s="245" t="s">
        <v>277</v>
      </c>
      <c r="G244" s="245"/>
      <c r="H244" s="247"/>
      <c r="I244" s="246"/>
      <c r="J244" s="245"/>
      <c r="K244" s="161" t="str">
        <f t="shared" si="6"/>
        <v xml:space="preserve"> </v>
      </c>
      <c r="L244" s="159" t="str">
        <f t="shared" si="7"/>
        <v/>
      </c>
      <c r="M244" s="160" t="str">
        <f>IF(J244="","",IF(A244="MA",I244*L244*(1+'Invoice Summary'!$K$18),IF(A244="EQ",I244*L244*(1+'Invoice Summary'!$K$19),I244*L244)))</f>
        <v/>
      </c>
      <c r="N244" s="188" t="str">
        <f>IF(AND('Invoice Charges Detail'!A244="MA",'Invoice Summary'!$K$18&gt;0),"*",IF(AND('Invoice Charges Detail'!A244="EQ",'Invoice Summary'!$K$19&gt;0),"*",""))</f>
        <v/>
      </c>
    </row>
    <row r="245" spans="1:14" ht="17.25" customHeight="1" x14ac:dyDescent="0.2">
      <c r="A245" s="245"/>
      <c r="B245" s="245"/>
      <c r="C245" s="245"/>
      <c r="D245" s="245"/>
      <c r="E245" s="248"/>
      <c r="F245" s="245" t="s">
        <v>277</v>
      </c>
      <c r="G245" s="245"/>
      <c r="H245" s="247"/>
      <c r="I245" s="246"/>
      <c r="J245" s="245"/>
      <c r="K245" s="161" t="str">
        <f t="shared" si="6"/>
        <v xml:space="preserve"> </v>
      </c>
      <c r="L245" s="159" t="str">
        <f t="shared" si="7"/>
        <v/>
      </c>
      <c r="M245" s="160" t="str">
        <f>IF(J245="","",IF(A245="MA",I245*L245*(1+'Invoice Summary'!$K$18),IF(A245="EQ",I245*L245*(1+'Invoice Summary'!$K$19),I245*L245)))</f>
        <v/>
      </c>
      <c r="N245" s="188" t="str">
        <f>IF(AND('Invoice Charges Detail'!A245="MA",'Invoice Summary'!$K$18&gt;0),"*",IF(AND('Invoice Charges Detail'!A245="EQ",'Invoice Summary'!$K$19&gt;0),"*",""))</f>
        <v/>
      </c>
    </row>
    <row r="246" spans="1:14" ht="17.25" customHeight="1" x14ac:dyDescent="0.2">
      <c r="A246" s="245"/>
      <c r="B246" s="245"/>
      <c r="C246" s="245"/>
      <c r="D246" s="245"/>
      <c r="E246" s="248"/>
      <c r="F246" s="245" t="s">
        <v>277</v>
      </c>
      <c r="G246" s="245"/>
      <c r="H246" s="247"/>
      <c r="I246" s="246"/>
      <c r="J246" s="245"/>
      <c r="K246" s="161" t="str">
        <f t="shared" si="6"/>
        <v xml:space="preserve"> </v>
      </c>
      <c r="L246" s="159" t="str">
        <f t="shared" si="7"/>
        <v/>
      </c>
      <c r="M246" s="160" t="str">
        <f>IF(J246="","",IF(A246="MA",I246*L246*(1+'Invoice Summary'!$K$18),IF(A246="EQ",I246*L246*(1+'Invoice Summary'!$K$19),I246*L246)))</f>
        <v/>
      </c>
      <c r="N246" s="188" t="str">
        <f>IF(AND('Invoice Charges Detail'!A246="MA",'Invoice Summary'!$K$18&gt;0),"*",IF(AND('Invoice Charges Detail'!A246="EQ",'Invoice Summary'!$K$19&gt;0),"*",""))</f>
        <v/>
      </c>
    </row>
    <row r="247" spans="1:14" ht="17.25" customHeight="1" x14ac:dyDescent="0.2">
      <c r="A247" s="245"/>
      <c r="B247" s="245"/>
      <c r="C247" s="245"/>
      <c r="D247" s="245"/>
      <c r="E247" s="248"/>
      <c r="F247" s="245" t="s">
        <v>277</v>
      </c>
      <c r="G247" s="245"/>
      <c r="H247" s="247"/>
      <c r="I247" s="246"/>
      <c r="J247" s="245"/>
      <c r="K247" s="161" t="str">
        <f t="shared" si="6"/>
        <v xml:space="preserve"> </v>
      </c>
      <c r="L247" s="159" t="str">
        <f t="shared" si="7"/>
        <v/>
      </c>
      <c r="M247" s="160" t="str">
        <f>IF(J247="","",IF(A247="MA",I247*L247*(1+'Invoice Summary'!$K$18),IF(A247="EQ",I247*L247*(1+'Invoice Summary'!$K$19),I247*L247)))</f>
        <v/>
      </c>
      <c r="N247" s="188" t="str">
        <f>IF(AND('Invoice Charges Detail'!A247="MA",'Invoice Summary'!$K$18&gt;0),"*",IF(AND('Invoice Charges Detail'!A247="EQ",'Invoice Summary'!$K$19&gt;0),"*",""))</f>
        <v/>
      </c>
    </row>
    <row r="248" spans="1:14" ht="17.25" customHeight="1" x14ac:dyDescent="0.2">
      <c r="A248" s="245"/>
      <c r="B248" s="245"/>
      <c r="C248" s="245"/>
      <c r="D248" s="245"/>
      <c r="E248" s="248"/>
      <c r="F248" s="245" t="s">
        <v>277</v>
      </c>
      <c r="G248" s="245"/>
      <c r="H248" s="247"/>
      <c r="I248" s="246"/>
      <c r="J248" s="245"/>
      <c r="K248" s="161" t="str">
        <f t="shared" si="6"/>
        <v xml:space="preserve"> </v>
      </c>
      <c r="L248" s="159" t="str">
        <f t="shared" si="7"/>
        <v/>
      </c>
      <c r="M248" s="160" t="str">
        <f>IF(J248="","",IF(A248="MA",I248*L248*(1+'Invoice Summary'!$K$18),IF(A248="EQ",I248*L248*(1+'Invoice Summary'!$K$19),I248*L248)))</f>
        <v/>
      </c>
      <c r="N248" s="188" t="str">
        <f>IF(AND('Invoice Charges Detail'!A248="MA",'Invoice Summary'!$K$18&gt;0),"*",IF(AND('Invoice Charges Detail'!A248="EQ",'Invoice Summary'!$K$19&gt;0),"*",""))</f>
        <v/>
      </c>
    </row>
    <row r="249" spans="1:14" ht="17.25" customHeight="1" x14ac:dyDescent="0.2">
      <c r="A249" s="245"/>
      <c r="B249" s="245"/>
      <c r="C249" s="245"/>
      <c r="D249" s="245"/>
      <c r="E249" s="248"/>
      <c r="F249" s="245" t="s">
        <v>277</v>
      </c>
      <c r="G249" s="245"/>
      <c r="H249" s="247"/>
      <c r="I249" s="246"/>
      <c r="J249" s="245"/>
      <c r="K249" s="161" t="str">
        <f t="shared" si="6"/>
        <v xml:space="preserve"> </v>
      </c>
      <c r="L249" s="159" t="str">
        <f t="shared" si="7"/>
        <v/>
      </c>
      <c r="M249" s="160" t="str">
        <f>IF(J249="","",IF(A249="MA",I249*L249*(1+'Invoice Summary'!$K$18),IF(A249="EQ",I249*L249*(1+'Invoice Summary'!$K$19),I249*L249)))</f>
        <v/>
      </c>
      <c r="N249" s="188" t="str">
        <f>IF(AND('Invoice Charges Detail'!A249="MA",'Invoice Summary'!$K$18&gt;0),"*",IF(AND('Invoice Charges Detail'!A249="EQ",'Invoice Summary'!$K$19&gt;0),"*",""))</f>
        <v/>
      </c>
    </row>
    <row r="250" spans="1:14" ht="17.25" customHeight="1" x14ac:dyDescent="0.2">
      <c r="A250" s="245"/>
      <c r="B250" s="245"/>
      <c r="C250" s="245"/>
      <c r="D250" s="245"/>
      <c r="E250" s="248"/>
      <c r="F250" s="245" t="s">
        <v>277</v>
      </c>
      <c r="G250" s="245"/>
      <c r="H250" s="247"/>
      <c r="I250" s="246"/>
      <c r="J250" s="245"/>
      <c r="K250" s="161" t="str">
        <f t="shared" si="6"/>
        <v xml:space="preserve"> </v>
      </c>
      <c r="L250" s="159" t="str">
        <f t="shared" si="7"/>
        <v/>
      </c>
      <c r="M250" s="160" t="str">
        <f>IF(J250="","",IF(A250="MA",I250*L250*(1+'Invoice Summary'!$K$18),IF(A250="EQ",I250*L250*(1+'Invoice Summary'!$K$19),I250*L250)))</f>
        <v/>
      </c>
      <c r="N250" s="188" t="str">
        <f>IF(AND('Invoice Charges Detail'!A250="MA",'Invoice Summary'!$K$18&gt;0),"*",IF(AND('Invoice Charges Detail'!A250="EQ",'Invoice Summary'!$K$19&gt;0),"*",""))</f>
        <v/>
      </c>
    </row>
    <row r="251" spans="1:14" ht="17.25" customHeight="1" x14ac:dyDescent="0.2">
      <c r="A251" s="245"/>
      <c r="B251" s="245"/>
      <c r="C251" s="245"/>
      <c r="D251" s="245"/>
      <c r="E251" s="248"/>
      <c r="F251" s="245" t="s">
        <v>277</v>
      </c>
      <c r="G251" s="245"/>
      <c r="H251" s="247"/>
      <c r="I251" s="246"/>
      <c r="J251" s="245"/>
      <c r="K251" s="161" t="str">
        <f t="shared" si="6"/>
        <v xml:space="preserve"> </v>
      </c>
      <c r="L251" s="159" t="str">
        <f t="shared" si="7"/>
        <v/>
      </c>
      <c r="M251" s="160" t="str">
        <f>IF(J251="","",IF(A251="MA",I251*L251*(1+'Invoice Summary'!$K$18),IF(A251="EQ",I251*L251*(1+'Invoice Summary'!$K$19),I251*L251)))</f>
        <v/>
      </c>
      <c r="N251" s="188" t="str">
        <f>IF(AND('Invoice Charges Detail'!A251="MA",'Invoice Summary'!$K$18&gt;0),"*",IF(AND('Invoice Charges Detail'!A251="EQ",'Invoice Summary'!$K$19&gt;0),"*",""))</f>
        <v/>
      </c>
    </row>
    <row r="252" spans="1:14" ht="17.25" customHeight="1" x14ac:dyDescent="0.2">
      <c r="A252" s="245"/>
      <c r="B252" s="245"/>
      <c r="C252" s="245"/>
      <c r="D252" s="245"/>
      <c r="E252" s="248"/>
      <c r="F252" s="245" t="s">
        <v>277</v>
      </c>
      <c r="G252" s="245"/>
      <c r="H252" s="247"/>
      <c r="I252" s="246"/>
      <c r="J252" s="245"/>
      <c r="K252" s="161" t="str">
        <f t="shared" si="6"/>
        <v xml:space="preserve"> </v>
      </c>
      <c r="L252" s="159" t="str">
        <f t="shared" si="7"/>
        <v/>
      </c>
      <c r="M252" s="160" t="str">
        <f>IF(J252="","",IF(A252="MA",I252*L252*(1+'Invoice Summary'!$K$18),IF(A252="EQ",I252*L252*(1+'Invoice Summary'!$K$19),I252*L252)))</f>
        <v/>
      </c>
      <c r="N252" s="188" t="str">
        <f>IF(AND('Invoice Charges Detail'!A252="MA",'Invoice Summary'!$K$18&gt;0),"*",IF(AND('Invoice Charges Detail'!A252="EQ",'Invoice Summary'!$K$19&gt;0),"*",""))</f>
        <v/>
      </c>
    </row>
    <row r="253" spans="1:14" ht="17.25" customHeight="1" x14ac:dyDescent="0.2">
      <c r="A253" s="245"/>
      <c r="B253" s="245"/>
      <c r="C253" s="245"/>
      <c r="D253" s="245"/>
      <c r="E253" s="248"/>
      <c r="F253" s="245" t="s">
        <v>277</v>
      </c>
      <c r="G253" s="245"/>
      <c r="H253" s="247"/>
      <c r="I253" s="246"/>
      <c r="J253" s="245"/>
      <c r="K253" s="161" t="str">
        <f t="shared" si="6"/>
        <v xml:space="preserve"> </v>
      </c>
      <c r="L253" s="159" t="str">
        <f t="shared" si="7"/>
        <v/>
      </c>
      <c r="M253" s="160" t="str">
        <f>IF(J253="","",IF(A253="MA",I253*L253*(1+'Invoice Summary'!$K$18),IF(A253="EQ",I253*L253*(1+'Invoice Summary'!$K$19),I253*L253)))</f>
        <v/>
      </c>
      <c r="N253" s="188" t="str">
        <f>IF(AND('Invoice Charges Detail'!A253="MA",'Invoice Summary'!$K$18&gt;0),"*",IF(AND('Invoice Charges Detail'!A253="EQ",'Invoice Summary'!$K$19&gt;0),"*",""))</f>
        <v/>
      </c>
    </row>
    <row r="254" spans="1:14" ht="17.25" customHeight="1" x14ac:dyDescent="0.2">
      <c r="A254" s="245"/>
      <c r="B254" s="245"/>
      <c r="C254" s="245"/>
      <c r="D254" s="245"/>
      <c r="E254" s="248"/>
      <c r="F254" s="245" t="s">
        <v>277</v>
      </c>
      <c r="G254" s="245"/>
      <c r="H254" s="247"/>
      <c r="I254" s="246"/>
      <c r="J254" s="245"/>
      <c r="K254" s="161" t="str">
        <f t="shared" si="6"/>
        <v xml:space="preserve"> </v>
      </c>
      <c r="L254" s="159" t="str">
        <f t="shared" si="7"/>
        <v/>
      </c>
      <c r="M254" s="160" t="str">
        <f>IF(J254="","",IF(A254="MA",I254*L254*(1+'Invoice Summary'!$K$18),IF(A254="EQ",I254*L254*(1+'Invoice Summary'!$K$19),I254*L254)))</f>
        <v/>
      </c>
      <c r="N254" s="188" t="str">
        <f>IF(AND('Invoice Charges Detail'!A254="MA",'Invoice Summary'!$K$18&gt;0),"*",IF(AND('Invoice Charges Detail'!A254="EQ",'Invoice Summary'!$K$19&gt;0),"*",""))</f>
        <v/>
      </c>
    </row>
    <row r="255" spans="1:14" ht="17.25" customHeight="1" x14ac:dyDescent="0.2">
      <c r="A255" s="245"/>
      <c r="B255" s="245"/>
      <c r="C255" s="245"/>
      <c r="D255" s="245"/>
      <c r="E255" s="248"/>
      <c r="F255" s="245" t="s">
        <v>277</v>
      </c>
      <c r="G255" s="245"/>
      <c r="H255" s="247"/>
      <c r="I255" s="246"/>
      <c r="J255" s="245"/>
      <c r="K255" s="161" t="str">
        <f t="shared" si="6"/>
        <v xml:space="preserve"> </v>
      </c>
      <c r="L255" s="159" t="str">
        <f t="shared" si="7"/>
        <v/>
      </c>
      <c r="M255" s="160" t="str">
        <f>IF(J255="","",IF(A255="MA",I255*L255*(1+'Invoice Summary'!$K$18),IF(A255="EQ",I255*L255*(1+'Invoice Summary'!$K$19),I255*L255)))</f>
        <v/>
      </c>
      <c r="N255" s="188" t="str">
        <f>IF(AND('Invoice Charges Detail'!A255="MA",'Invoice Summary'!$K$18&gt;0),"*",IF(AND('Invoice Charges Detail'!A255="EQ",'Invoice Summary'!$K$19&gt;0),"*",""))</f>
        <v/>
      </c>
    </row>
    <row r="256" spans="1:14" ht="17.25" customHeight="1" x14ac:dyDescent="0.2">
      <c r="A256" s="245"/>
      <c r="B256" s="245"/>
      <c r="C256" s="245"/>
      <c r="D256" s="245"/>
      <c r="E256" s="248"/>
      <c r="F256" s="245" t="s">
        <v>277</v>
      </c>
      <c r="G256" s="245"/>
      <c r="H256" s="247"/>
      <c r="I256" s="246"/>
      <c r="J256" s="245"/>
      <c r="K256" s="161" t="str">
        <f t="shared" si="6"/>
        <v xml:space="preserve"> </v>
      </c>
      <c r="L256" s="159" t="str">
        <f t="shared" si="7"/>
        <v/>
      </c>
      <c r="M256" s="160" t="str">
        <f>IF(J256="","",IF(A256="MA",I256*L256*(1+'Invoice Summary'!$K$18),IF(A256="EQ",I256*L256*(1+'Invoice Summary'!$K$19),I256*L256)))</f>
        <v/>
      </c>
      <c r="N256" s="188" t="str">
        <f>IF(AND('Invoice Charges Detail'!A256="MA",'Invoice Summary'!$K$18&gt;0),"*",IF(AND('Invoice Charges Detail'!A256="EQ",'Invoice Summary'!$K$19&gt;0),"*",""))</f>
        <v/>
      </c>
    </row>
    <row r="257" spans="1:14" ht="17.25" customHeight="1" x14ac:dyDescent="0.2">
      <c r="A257" s="245"/>
      <c r="B257" s="245"/>
      <c r="C257" s="245"/>
      <c r="D257" s="245"/>
      <c r="E257" s="248"/>
      <c r="F257" s="245" t="s">
        <v>277</v>
      </c>
      <c r="G257" s="245"/>
      <c r="H257" s="247"/>
      <c r="I257" s="246"/>
      <c r="J257" s="245"/>
      <c r="K257" s="161" t="str">
        <f t="shared" si="6"/>
        <v xml:space="preserve"> </v>
      </c>
      <c r="L257" s="159" t="str">
        <f t="shared" si="7"/>
        <v/>
      </c>
      <c r="M257" s="160" t="str">
        <f>IF(J257="","",IF(A257="MA",I257*L257*(1+'Invoice Summary'!$K$18),IF(A257="EQ",I257*L257*(1+'Invoice Summary'!$K$19),I257*L257)))</f>
        <v/>
      </c>
      <c r="N257" s="188" t="str">
        <f>IF(AND('Invoice Charges Detail'!A257="MA",'Invoice Summary'!$K$18&gt;0),"*",IF(AND('Invoice Charges Detail'!A257="EQ",'Invoice Summary'!$K$19&gt;0),"*",""))</f>
        <v/>
      </c>
    </row>
    <row r="258" spans="1:14" ht="17.25" customHeight="1" x14ac:dyDescent="0.2">
      <c r="A258" s="245"/>
      <c r="B258" s="245"/>
      <c r="C258" s="245"/>
      <c r="D258" s="245"/>
      <c r="E258" s="248"/>
      <c r="F258" s="245" t="s">
        <v>277</v>
      </c>
      <c r="G258" s="245"/>
      <c r="H258" s="247"/>
      <c r="I258" s="246"/>
      <c r="J258" s="245"/>
      <c r="K258" s="161" t="str">
        <f t="shared" si="6"/>
        <v xml:space="preserve"> </v>
      </c>
      <c r="L258" s="159" t="str">
        <f t="shared" si="7"/>
        <v/>
      </c>
      <c r="M258" s="160" t="str">
        <f>IF(J258="","",IF(A258="MA",I258*L258*(1+'Invoice Summary'!$K$18),IF(A258="EQ",I258*L258*(1+'Invoice Summary'!$K$19),I258*L258)))</f>
        <v/>
      </c>
      <c r="N258" s="188" t="str">
        <f>IF(AND('Invoice Charges Detail'!A258="MA",'Invoice Summary'!$K$18&gt;0),"*",IF(AND('Invoice Charges Detail'!A258="EQ",'Invoice Summary'!$K$19&gt;0),"*",""))</f>
        <v/>
      </c>
    </row>
    <row r="259" spans="1:14" ht="17.25" customHeight="1" x14ac:dyDescent="0.2">
      <c r="A259" s="245"/>
      <c r="B259" s="245"/>
      <c r="C259" s="245"/>
      <c r="D259" s="245"/>
      <c r="E259" s="248"/>
      <c r="F259" s="245" t="s">
        <v>277</v>
      </c>
      <c r="G259" s="245"/>
      <c r="H259" s="247"/>
      <c r="I259" s="246"/>
      <c r="J259" s="245"/>
      <c r="K259" s="161" t="str">
        <f t="shared" si="6"/>
        <v xml:space="preserve"> </v>
      </c>
      <c r="L259" s="159" t="str">
        <f t="shared" si="7"/>
        <v/>
      </c>
      <c r="M259" s="160" t="str">
        <f>IF(J259="","",IF(A259="MA",I259*L259*(1+'Invoice Summary'!$K$18),IF(A259="EQ",I259*L259*(1+'Invoice Summary'!$K$19),I259*L259)))</f>
        <v/>
      </c>
      <c r="N259" s="188" t="str">
        <f>IF(AND('Invoice Charges Detail'!A259="MA",'Invoice Summary'!$K$18&gt;0),"*",IF(AND('Invoice Charges Detail'!A259="EQ",'Invoice Summary'!$K$19&gt;0),"*",""))</f>
        <v/>
      </c>
    </row>
    <row r="260" spans="1:14" ht="17.25" customHeight="1" x14ac:dyDescent="0.2">
      <c r="A260" s="245"/>
      <c r="B260" s="245"/>
      <c r="C260" s="245"/>
      <c r="D260" s="245"/>
      <c r="E260" s="248"/>
      <c r="F260" s="245" t="s">
        <v>277</v>
      </c>
      <c r="G260" s="245"/>
      <c r="H260" s="247"/>
      <c r="I260" s="246"/>
      <c r="J260" s="245"/>
      <c r="K260" s="161" t="str">
        <f t="shared" si="6"/>
        <v xml:space="preserve"> </v>
      </c>
      <c r="L260" s="159" t="str">
        <f t="shared" si="7"/>
        <v/>
      </c>
      <c r="M260" s="160" t="str">
        <f>IF(J260="","",IF(A260="MA",I260*L260*(1+'Invoice Summary'!$K$18),IF(A260="EQ",I260*L260*(1+'Invoice Summary'!$K$19),I260*L260)))</f>
        <v/>
      </c>
      <c r="N260" s="188" t="str">
        <f>IF(AND('Invoice Charges Detail'!A260="MA",'Invoice Summary'!$K$18&gt;0),"*",IF(AND('Invoice Charges Detail'!A260="EQ",'Invoice Summary'!$K$19&gt;0),"*",""))</f>
        <v/>
      </c>
    </row>
    <row r="261" spans="1:14" ht="17.25" customHeight="1" x14ac:dyDescent="0.2">
      <c r="A261" s="245"/>
      <c r="B261" s="245"/>
      <c r="C261" s="245"/>
      <c r="D261" s="245"/>
      <c r="E261" s="248"/>
      <c r="F261" s="245" t="s">
        <v>277</v>
      </c>
      <c r="G261" s="245"/>
      <c r="H261" s="247"/>
      <c r="I261" s="246"/>
      <c r="J261" s="245"/>
      <c r="K261" s="161" t="str">
        <f t="shared" si="6"/>
        <v xml:space="preserve"> </v>
      </c>
      <c r="L261" s="159" t="str">
        <f t="shared" si="7"/>
        <v/>
      </c>
      <c r="M261" s="160" t="str">
        <f>IF(J261="","",IF(A261="MA",I261*L261*(1+'Invoice Summary'!$K$18),IF(A261="EQ",I261*L261*(1+'Invoice Summary'!$K$19),I261*L261)))</f>
        <v/>
      </c>
      <c r="N261" s="188" t="str">
        <f>IF(AND('Invoice Charges Detail'!A261="MA",'Invoice Summary'!$K$18&gt;0),"*",IF(AND('Invoice Charges Detail'!A261="EQ",'Invoice Summary'!$K$19&gt;0),"*",""))</f>
        <v/>
      </c>
    </row>
    <row r="262" spans="1:14" ht="17.25" customHeight="1" x14ac:dyDescent="0.2">
      <c r="A262" s="245"/>
      <c r="B262" s="245"/>
      <c r="C262" s="245"/>
      <c r="D262" s="245"/>
      <c r="E262" s="248"/>
      <c r="F262" s="245" t="s">
        <v>277</v>
      </c>
      <c r="G262" s="245"/>
      <c r="H262" s="247"/>
      <c r="I262" s="246"/>
      <c r="J262" s="245"/>
      <c r="K262" s="161" t="str">
        <f t="shared" si="6"/>
        <v xml:space="preserve"> </v>
      </c>
      <c r="L262" s="159" t="str">
        <f t="shared" si="7"/>
        <v/>
      </c>
      <c r="M262" s="160" t="str">
        <f>IF(J262="","",IF(A262="MA",I262*L262*(1+'Invoice Summary'!$K$18),IF(A262="EQ",I262*L262*(1+'Invoice Summary'!$K$19),I262*L262)))</f>
        <v/>
      </c>
      <c r="N262" s="188" t="str">
        <f>IF(AND('Invoice Charges Detail'!A262="MA",'Invoice Summary'!$K$18&gt;0),"*",IF(AND('Invoice Charges Detail'!A262="EQ",'Invoice Summary'!$K$19&gt;0),"*",""))</f>
        <v/>
      </c>
    </row>
    <row r="263" spans="1:14" ht="17.25" customHeight="1" x14ac:dyDescent="0.2">
      <c r="A263" s="245"/>
      <c r="B263" s="245"/>
      <c r="C263" s="245"/>
      <c r="D263" s="245"/>
      <c r="E263" s="248"/>
      <c r="F263" s="245" t="s">
        <v>277</v>
      </c>
      <c r="G263" s="245"/>
      <c r="H263" s="247"/>
      <c r="I263" s="246"/>
      <c r="J263" s="245"/>
      <c r="K263" s="161" t="str">
        <f t="shared" si="6"/>
        <v xml:space="preserve"> </v>
      </c>
      <c r="L263" s="159" t="str">
        <f t="shared" si="7"/>
        <v/>
      </c>
      <c r="M263" s="160" t="str">
        <f>IF(J263="","",IF(A263="MA",I263*L263*(1+'Invoice Summary'!$K$18),IF(A263="EQ",I263*L263*(1+'Invoice Summary'!$K$19),I263*L263)))</f>
        <v/>
      </c>
      <c r="N263" s="188" t="str">
        <f>IF(AND('Invoice Charges Detail'!A263="MA",'Invoice Summary'!$K$18&gt;0),"*",IF(AND('Invoice Charges Detail'!A263="EQ",'Invoice Summary'!$K$19&gt;0),"*",""))</f>
        <v/>
      </c>
    </row>
    <row r="264" spans="1:14" ht="17.25" customHeight="1" x14ac:dyDescent="0.2">
      <c r="A264" s="245"/>
      <c r="B264" s="245"/>
      <c r="C264" s="245"/>
      <c r="D264" s="245"/>
      <c r="E264" s="248"/>
      <c r="F264" s="245" t="s">
        <v>277</v>
      </c>
      <c r="G264" s="245"/>
      <c r="H264" s="247"/>
      <c r="I264" s="246"/>
      <c r="J264" s="245"/>
      <c r="K264" s="161" t="str">
        <f t="shared" si="6"/>
        <v xml:space="preserve"> </v>
      </c>
      <c r="L264" s="159" t="str">
        <f t="shared" si="7"/>
        <v/>
      </c>
      <c r="M264" s="160" t="str">
        <f>IF(J264="","",IF(A264="MA",I264*L264*(1+'Invoice Summary'!$K$18),IF(A264="EQ",I264*L264*(1+'Invoice Summary'!$K$19),I264*L264)))</f>
        <v/>
      </c>
      <c r="N264" s="188" t="str">
        <f>IF(AND('Invoice Charges Detail'!A264="MA",'Invoice Summary'!$K$18&gt;0),"*",IF(AND('Invoice Charges Detail'!A264="EQ",'Invoice Summary'!$K$19&gt;0),"*",""))</f>
        <v/>
      </c>
    </row>
    <row r="265" spans="1:14" ht="17.25" customHeight="1" x14ac:dyDescent="0.2">
      <c r="A265" s="245"/>
      <c r="B265" s="245"/>
      <c r="C265" s="245"/>
      <c r="D265" s="245"/>
      <c r="E265" s="248"/>
      <c r="F265" s="245" t="s">
        <v>277</v>
      </c>
      <c r="G265" s="245"/>
      <c r="H265" s="247"/>
      <c r="I265" s="246"/>
      <c r="J265" s="245"/>
      <c r="K265" s="161" t="str">
        <f t="shared" si="6"/>
        <v xml:space="preserve"> </v>
      </c>
      <c r="L265" s="159" t="str">
        <f t="shared" si="7"/>
        <v/>
      </c>
      <c r="M265" s="160" t="str">
        <f>IF(J265="","",IF(A265="MA",I265*L265*(1+'Invoice Summary'!$K$18),IF(A265="EQ",I265*L265*(1+'Invoice Summary'!$K$19),I265*L265)))</f>
        <v/>
      </c>
      <c r="N265" s="188" t="str">
        <f>IF(AND('Invoice Charges Detail'!A265="MA",'Invoice Summary'!$K$18&gt;0),"*",IF(AND('Invoice Charges Detail'!A265="EQ",'Invoice Summary'!$K$19&gt;0),"*",""))</f>
        <v/>
      </c>
    </row>
    <row r="266" spans="1:14" ht="17.25" customHeight="1" x14ac:dyDescent="0.2">
      <c r="A266" s="245"/>
      <c r="B266" s="245"/>
      <c r="C266" s="245"/>
      <c r="D266" s="245"/>
      <c r="E266" s="248"/>
      <c r="F266" s="245" t="s">
        <v>277</v>
      </c>
      <c r="G266" s="245"/>
      <c r="H266" s="247"/>
      <c r="I266" s="246"/>
      <c r="J266" s="245"/>
      <c r="K266" s="161" t="str">
        <f t="shared" si="6"/>
        <v xml:space="preserve"> </v>
      </c>
      <c r="L266" s="159" t="str">
        <f t="shared" si="7"/>
        <v/>
      </c>
      <c r="M266" s="160" t="str">
        <f>IF(J266="","",IF(A266="MA",I266*L266*(1+'Invoice Summary'!$K$18),IF(A266="EQ",I266*L266*(1+'Invoice Summary'!$K$19),I266*L266)))</f>
        <v/>
      </c>
      <c r="N266" s="188" t="str">
        <f>IF(AND('Invoice Charges Detail'!A266="MA",'Invoice Summary'!$K$18&gt;0),"*",IF(AND('Invoice Charges Detail'!A266="EQ",'Invoice Summary'!$K$19&gt;0),"*",""))</f>
        <v/>
      </c>
    </row>
    <row r="267" spans="1:14" ht="17.25" customHeight="1" x14ac:dyDescent="0.2">
      <c r="A267" s="245"/>
      <c r="B267" s="245"/>
      <c r="C267" s="245"/>
      <c r="D267" s="245"/>
      <c r="E267" s="248"/>
      <c r="F267" s="245" t="s">
        <v>277</v>
      </c>
      <c r="G267" s="245"/>
      <c r="H267" s="247"/>
      <c r="I267" s="246"/>
      <c r="J267" s="245"/>
      <c r="K267" s="161" t="str">
        <f t="shared" ref="K267:K330" si="8">IF(A267="LA",VLOOKUP(D267,EMP,2,FALSE),IF(A267="MA",D267,IF(A267="EQ",D267,IF(A267="RE",D267," "))))</f>
        <v xml:space="preserve"> </v>
      </c>
      <c r="L267" s="159" t="str">
        <f t="shared" ref="L267:L330" si="9">IF(A267="MA",VLOOKUP(D267,MA_COST,2,FALSE),IF(A267="LA",VLOOKUP(K267,LA_COST,2,FALSE),IF(A267="RE",VLOOKUP(D267,RE_COST,2,FALSE),IF(A267="EQ",VLOOKUP(D267,EQ_COST,2,FALSE),""))))</f>
        <v/>
      </c>
      <c r="M267" s="160" t="str">
        <f>IF(J267="","",IF(A267="MA",I267*L267*(1+'Invoice Summary'!$K$18),IF(A267="EQ",I267*L267*(1+'Invoice Summary'!$K$19),I267*L267)))</f>
        <v/>
      </c>
      <c r="N267" s="188" t="str">
        <f>IF(AND('Invoice Charges Detail'!A267="MA",'Invoice Summary'!$K$18&gt;0),"*",IF(AND('Invoice Charges Detail'!A267="EQ",'Invoice Summary'!$K$19&gt;0),"*",""))</f>
        <v/>
      </c>
    </row>
    <row r="268" spans="1:14" ht="17.25" customHeight="1" x14ac:dyDescent="0.2">
      <c r="A268" s="245"/>
      <c r="B268" s="245"/>
      <c r="C268" s="245"/>
      <c r="D268" s="245"/>
      <c r="E268" s="248"/>
      <c r="F268" s="245" t="s">
        <v>277</v>
      </c>
      <c r="G268" s="245"/>
      <c r="H268" s="247"/>
      <c r="I268" s="246"/>
      <c r="J268" s="245"/>
      <c r="K268" s="161" t="str">
        <f t="shared" si="8"/>
        <v xml:space="preserve"> </v>
      </c>
      <c r="L268" s="159" t="str">
        <f t="shared" si="9"/>
        <v/>
      </c>
      <c r="M268" s="160" t="str">
        <f>IF(J268="","",IF(A268="MA",I268*L268*(1+'Invoice Summary'!$K$18),IF(A268="EQ",I268*L268*(1+'Invoice Summary'!$K$19),I268*L268)))</f>
        <v/>
      </c>
      <c r="N268" s="188" t="str">
        <f>IF(AND('Invoice Charges Detail'!A268="MA",'Invoice Summary'!$K$18&gt;0),"*",IF(AND('Invoice Charges Detail'!A268="EQ",'Invoice Summary'!$K$19&gt;0),"*",""))</f>
        <v/>
      </c>
    </row>
    <row r="269" spans="1:14" ht="17.25" customHeight="1" x14ac:dyDescent="0.2">
      <c r="A269" s="245"/>
      <c r="B269" s="245"/>
      <c r="C269" s="245"/>
      <c r="D269" s="245"/>
      <c r="E269" s="248"/>
      <c r="F269" s="245" t="s">
        <v>277</v>
      </c>
      <c r="G269" s="245"/>
      <c r="H269" s="247"/>
      <c r="I269" s="246"/>
      <c r="J269" s="245"/>
      <c r="K269" s="161" t="str">
        <f t="shared" si="8"/>
        <v xml:space="preserve"> </v>
      </c>
      <c r="L269" s="159" t="str">
        <f t="shared" si="9"/>
        <v/>
      </c>
      <c r="M269" s="160" t="str">
        <f>IF(J269="","",IF(A269="MA",I269*L269*(1+'Invoice Summary'!$K$18),IF(A269="EQ",I269*L269*(1+'Invoice Summary'!$K$19),I269*L269)))</f>
        <v/>
      </c>
      <c r="N269" s="188" t="str">
        <f>IF(AND('Invoice Charges Detail'!A269="MA",'Invoice Summary'!$K$18&gt;0),"*",IF(AND('Invoice Charges Detail'!A269="EQ",'Invoice Summary'!$K$19&gt;0),"*",""))</f>
        <v/>
      </c>
    </row>
    <row r="270" spans="1:14" ht="17.25" customHeight="1" x14ac:dyDescent="0.2">
      <c r="A270" s="245"/>
      <c r="B270" s="245"/>
      <c r="C270" s="245"/>
      <c r="D270" s="245"/>
      <c r="E270" s="248"/>
      <c r="F270" s="245" t="s">
        <v>277</v>
      </c>
      <c r="G270" s="245"/>
      <c r="H270" s="247"/>
      <c r="I270" s="246"/>
      <c r="J270" s="245"/>
      <c r="K270" s="161" t="str">
        <f t="shared" si="8"/>
        <v xml:space="preserve"> </v>
      </c>
      <c r="L270" s="159" t="str">
        <f t="shared" si="9"/>
        <v/>
      </c>
      <c r="M270" s="160" t="str">
        <f>IF(J270="","",IF(A270="MA",I270*L270*(1+'Invoice Summary'!$K$18),IF(A270="EQ",I270*L270*(1+'Invoice Summary'!$K$19),I270*L270)))</f>
        <v/>
      </c>
      <c r="N270" s="188" t="str">
        <f>IF(AND('Invoice Charges Detail'!A270="MA",'Invoice Summary'!$K$18&gt;0),"*",IF(AND('Invoice Charges Detail'!A270="EQ",'Invoice Summary'!$K$19&gt;0),"*",""))</f>
        <v/>
      </c>
    </row>
    <row r="271" spans="1:14" ht="17.25" customHeight="1" x14ac:dyDescent="0.2">
      <c r="A271" s="245"/>
      <c r="B271" s="245"/>
      <c r="C271" s="245"/>
      <c r="D271" s="245"/>
      <c r="E271" s="248"/>
      <c r="F271" s="245" t="s">
        <v>277</v>
      </c>
      <c r="G271" s="245"/>
      <c r="H271" s="247"/>
      <c r="I271" s="246"/>
      <c r="J271" s="245"/>
      <c r="K271" s="161" t="str">
        <f t="shared" si="8"/>
        <v xml:space="preserve"> </v>
      </c>
      <c r="L271" s="159" t="str">
        <f t="shared" si="9"/>
        <v/>
      </c>
      <c r="M271" s="160" t="str">
        <f>IF(J271="","",IF(A271="MA",I271*L271*(1+'Invoice Summary'!$K$18),IF(A271="EQ",I271*L271*(1+'Invoice Summary'!$K$19),I271*L271)))</f>
        <v/>
      </c>
      <c r="N271" s="188" t="str">
        <f>IF(AND('Invoice Charges Detail'!A271="MA",'Invoice Summary'!$K$18&gt;0),"*",IF(AND('Invoice Charges Detail'!A271="EQ",'Invoice Summary'!$K$19&gt;0),"*",""))</f>
        <v/>
      </c>
    </row>
    <row r="272" spans="1:14" ht="17.25" customHeight="1" x14ac:dyDescent="0.2">
      <c r="A272" s="245"/>
      <c r="B272" s="245"/>
      <c r="C272" s="245"/>
      <c r="D272" s="245"/>
      <c r="E272" s="248"/>
      <c r="F272" s="245" t="s">
        <v>277</v>
      </c>
      <c r="G272" s="245"/>
      <c r="H272" s="247"/>
      <c r="I272" s="246"/>
      <c r="J272" s="245"/>
      <c r="K272" s="161" t="str">
        <f t="shared" si="8"/>
        <v xml:space="preserve"> </v>
      </c>
      <c r="L272" s="159" t="str">
        <f t="shared" si="9"/>
        <v/>
      </c>
      <c r="M272" s="160" t="str">
        <f>IF(J272="","",IF(A272="MA",I272*L272*(1+'Invoice Summary'!$K$18),IF(A272="EQ",I272*L272*(1+'Invoice Summary'!$K$19),I272*L272)))</f>
        <v/>
      </c>
      <c r="N272" s="188" t="str">
        <f>IF(AND('Invoice Charges Detail'!A272="MA",'Invoice Summary'!$K$18&gt;0),"*",IF(AND('Invoice Charges Detail'!A272="EQ",'Invoice Summary'!$K$19&gt;0),"*",""))</f>
        <v/>
      </c>
    </row>
    <row r="273" spans="1:14" ht="17.25" customHeight="1" x14ac:dyDescent="0.2">
      <c r="A273" s="245"/>
      <c r="B273" s="245"/>
      <c r="C273" s="245"/>
      <c r="D273" s="245"/>
      <c r="E273" s="248"/>
      <c r="F273" s="245" t="s">
        <v>277</v>
      </c>
      <c r="G273" s="245"/>
      <c r="H273" s="247"/>
      <c r="I273" s="246"/>
      <c r="J273" s="245"/>
      <c r="K273" s="161" t="str">
        <f t="shared" si="8"/>
        <v xml:space="preserve"> </v>
      </c>
      <c r="L273" s="159" t="str">
        <f t="shared" si="9"/>
        <v/>
      </c>
      <c r="M273" s="160" t="str">
        <f>IF(J273="","",IF(A273="MA",I273*L273*(1+'Invoice Summary'!$K$18),IF(A273="EQ",I273*L273*(1+'Invoice Summary'!$K$19),I273*L273)))</f>
        <v/>
      </c>
      <c r="N273" s="188" t="str">
        <f>IF(AND('Invoice Charges Detail'!A273="MA",'Invoice Summary'!$K$18&gt;0),"*",IF(AND('Invoice Charges Detail'!A273="EQ",'Invoice Summary'!$K$19&gt;0),"*",""))</f>
        <v/>
      </c>
    </row>
    <row r="274" spans="1:14" ht="17.25" customHeight="1" x14ac:dyDescent="0.2">
      <c r="A274" s="245"/>
      <c r="B274" s="245"/>
      <c r="C274" s="245"/>
      <c r="D274" s="245"/>
      <c r="E274" s="248"/>
      <c r="F274" s="245" t="s">
        <v>277</v>
      </c>
      <c r="G274" s="245"/>
      <c r="H274" s="247"/>
      <c r="I274" s="246"/>
      <c r="J274" s="245"/>
      <c r="K274" s="161" t="str">
        <f t="shared" si="8"/>
        <v xml:space="preserve"> </v>
      </c>
      <c r="L274" s="159" t="str">
        <f t="shared" si="9"/>
        <v/>
      </c>
      <c r="M274" s="160" t="str">
        <f>IF(J274="","",IF(A274="MA",I274*L274*(1+'Invoice Summary'!$K$18),IF(A274="EQ",I274*L274*(1+'Invoice Summary'!$K$19),I274*L274)))</f>
        <v/>
      </c>
      <c r="N274" s="188" t="str">
        <f>IF(AND('Invoice Charges Detail'!A274="MA",'Invoice Summary'!$K$18&gt;0),"*",IF(AND('Invoice Charges Detail'!A274="EQ",'Invoice Summary'!$K$19&gt;0),"*",""))</f>
        <v/>
      </c>
    </row>
    <row r="275" spans="1:14" ht="17.25" customHeight="1" x14ac:dyDescent="0.2">
      <c r="A275" s="245"/>
      <c r="B275" s="245"/>
      <c r="C275" s="245"/>
      <c r="D275" s="245"/>
      <c r="E275" s="248"/>
      <c r="F275" s="245" t="s">
        <v>277</v>
      </c>
      <c r="G275" s="245"/>
      <c r="H275" s="247"/>
      <c r="I275" s="246"/>
      <c r="J275" s="245"/>
      <c r="K275" s="161" t="str">
        <f t="shared" si="8"/>
        <v xml:space="preserve"> </v>
      </c>
      <c r="L275" s="159" t="str">
        <f t="shared" si="9"/>
        <v/>
      </c>
      <c r="M275" s="160" t="str">
        <f>IF(J275="","",IF(A275="MA",I275*L275*(1+'Invoice Summary'!$K$18),IF(A275="EQ",I275*L275*(1+'Invoice Summary'!$K$19),I275*L275)))</f>
        <v/>
      </c>
      <c r="N275" s="188" t="str">
        <f>IF(AND('Invoice Charges Detail'!A275="MA",'Invoice Summary'!$K$18&gt;0),"*",IF(AND('Invoice Charges Detail'!A275="EQ",'Invoice Summary'!$K$19&gt;0),"*",""))</f>
        <v/>
      </c>
    </row>
    <row r="276" spans="1:14" ht="17.25" customHeight="1" x14ac:dyDescent="0.2">
      <c r="A276" s="245"/>
      <c r="B276" s="245"/>
      <c r="C276" s="245"/>
      <c r="D276" s="245"/>
      <c r="E276" s="248"/>
      <c r="F276" s="245" t="s">
        <v>277</v>
      </c>
      <c r="G276" s="245"/>
      <c r="H276" s="247"/>
      <c r="I276" s="246"/>
      <c r="J276" s="245"/>
      <c r="K276" s="161" t="str">
        <f t="shared" si="8"/>
        <v xml:space="preserve"> </v>
      </c>
      <c r="L276" s="159" t="str">
        <f t="shared" si="9"/>
        <v/>
      </c>
      <c r="M276" s="160" t="str">
        <f>IF(J276="","",IF(A276="MA",I276*L276*(1+'Invoice Summary'!$K$18),IF(A276="EQ",I276*L276*(1+'Invoice Summary'!$K$19),I276*L276)))</f>
        <v/>
      </c>
      <c r="N276" s="188" t="str">
        <f>IF(AND('Invoice Charges Detail'!A276="MA",'Invoice Summary'!$K$18&gt;0),"*",IF(AND('Invoice Charges Detail'!A276="EQ",'Invoice Summary'!$K$19&gt;0),"*",""))</f>
        <v/>
      </c>
    </row>
    <row r="277" spans="1:14" ht="17.25" customHeight="1" x14ac:dyDescent="0.2">
      <c r="A277" s="245"/>
      <c r="B277" s="245"/>
      <c r="C277" s="245"/>
      <c r="D277" s="245"/>
      <c r="E277" s="248"/>
      <c r="F277" s="245" t="s">
        <v>277</v>
      </c>
      <c r="G277" s="245"/>
      <c r="H277" s="247"/>
      <c r="I277" s="246"/>
      <c r="J277" s="245"/>
      <c r="K277" s="161" t="str">
        <f t="shared" si="8"/>
        <v xml:space="preserve"> </v>
      </c>
      <c r="L277" s="159" t="str">
        <f t="shared" si="9"/>
        <v/>
      </c>
      <c r="M277" s="160" t="str">
        <f>IF(J277="","",IF(A277="MA",I277*L277*(1+'Invoice Summary'!$K$18),IF(A277="EQ",I277*L277*(1+'Invoice Summary'!$K$19),I277*L277)))</f>
        <v/>
      </c>
      <c r="N277" s="188" t="str">
        <f>IF(AND('Invoice Charges Detail'!A277="MA",'Invoice Summary'!$K$18&gt;0),"*",IF(AND('Invoice Charges Detail'!A277="EQ",'Invoice Summary'!$K$19&gt;0),"*",""))</f>
        <v/>
      </c>
    </row>
    <row r="278" spans="1:14" ht="17.25" customHeight="1" x14ac:dyDescent="0.2">
      <c r="A278" s="245"/>
      <c r="B278" s="245"/>
      <c r="C278" s="245"/>
      <c r="D278" s="245"/>
      <c r="E278" s="248"/>
      <c r="F278" s="245" t="s">
        <v>277</v>
      </c>
      <c r="G278" s="245"/>
      <c r="H278" s="247"/>
      <c r="I278" s="246"/>
      <c r="J278" s="245"/>
      <c r="K278" s="161" t="str">
        <f t="shared" si="8"/>
        <v xml:space="preserve"> </v>
      </c>
      <c r="L278" s="159" t="str">
        <f t="shared" si="9"/>
        <v/>
      </c>
      <c r="M278" s="160" t="str">
        <f>IF(J278="","",IF(A278="MA",I278*L278*(1+'Invoice Summary'!$K$18),IF(A278="EQ",I278*L278*(1+'Invoice Summary'!$K$19),I278*L278)))</f>
        <v/>
      </c>
      <c r="N278" s="188" t="str">
        <f>IF(AND('Invoice Charges Detail'!A278="MA",'Invoice Summary'!$K$18&gt;0),"*",IF(AND('Invoice Charges Detail'!A278="EQ",'Invoice Summary'!$K$19&gt;0),"*",""))</f>
        <v/>
      </c>
    </row>
    <row r="279" spans="1:14" ht="17.25" customHeight="1" x14ac:dyDescent="0.2">
      <c r="A279" s="245"/>
      <c r="B279" s="245"/>
      <c r="C279" s="245"/>
      <c r="D279" s="245"/>
      <c r="E279" s="248"/>
      <c r="F279" s="245" t="s">
        <v>277</v>
      </c>
      <c r="G279" s="245"/>
      <c r="H279" s="247"/>
      <c r="I279" s="246"/>
      <c r="J279" s="245"/>
      <c r="K279" s="161" t="str">
        <f t="shared" si="8"/>
        <v xml:space="preserve"> </v>
      </c>
      <c r="L279" s="159" t="str">
        <f t="shared" si="9"/>
        <v/>
      </c>
      <c r="M279" s="160" t="str">
        <f>IF(J279="","",IF(A279="MA",I279*L279*(1+'Invoice Summary'!$K$18),IF(A279="EQ",I279*L279*(1+'Invoice Summary'!$K$19),I279*L279)))</f>
        <v/>
      </c>
      <c r="N279" s="188" t="str">
        <f>IF(AND('Invoice Charges Detail'!A279="MA",'Invoice Summary'!$K$18&gt;0),"*",IF(AND('Invoice Charges Detail'!A279="EQ",'Invoice Summary'!$K$19&gt;0),"*",""))</f>
        <v/>
      </c>
    </row>
    <row r="280" spans="1:14" ht="17.25" customHeight="1" x14ac:dyDescent="0.2">
      <c r="A280" s="245"/>
      <c r="B280" s="245"/>
      <c r="C280" s="245"/>
      <c r="D280" s="245"/>
      <c r="E280" s="248"/>
      <c r="F280" s="245" t="s">
        <v>277</v>
      </c>
      <c r="G280" s="245"/>
      <c r="H280" s="247"/>
      <c r="I280" s="246"/>
      <c r="J280" s="245"/>
      <c r="K280" s="161" t="str">
        <f t="shared" si="8"/>
        <v xml:space="preserve"> </v>
      </c>
      <c r="L280" s="159" t="str">
        <f t="shared" si="9"/>
        <v/>
      </c>
      <c r="M280" s="160" t="str">
        <f>IF(J280="","",IF(A280="MA",I280*L280*(1+'Invoice Summary'!$K$18),IF(A280="EQ",I280*L280*(1+'Invoice Summary'!$K$19),I280*L280)))</f>
        <v/>
      </c>
      <c r="N280" s="188" t="str">
        <f>IF(AND('Invoice Charges Detail'!A280="MA",'Invoice Summary'!$K$18&gt;0),"*",IF(AND('Invoice Charges Detail'!A280="EQ",'Invoice Summary'!$K$19&gt;0),"*",""))</f>
        <v/>
      </c>
    </row>
    <row r="281" spans="1:14" ht="17.25" customHeight="1" x14ac:dyDescent="0.2">
      <c r="A281" s="245"/>
      <c r="B281" s="245"/>
      <c r="C281" s="245"/>
      <c r="D281" s="245"/>
      <c r="E281" s="248"/>
      <c r="F281" s="245" t="s">
        <v>277</v>
      </c>
      <c r="G281" s="245"/>
      <c r="H281" s="247"/>
      <c r="I281" s="246"/>
      <c r="J281" s="245"/>
      <c r="K281" s="161" t="str">
        <f t="shared" si="8"/>
        <v xml:space="preserve"> </v>
      </c>
      <c r="L281" s="159" t="str">
        <f t="shared" si="9"/>
        <v/>
      </c>
      <c r="M281" s="160" t="str">
        <f>IF(J281="","",IF(A281="MA",I281*L281*(1+'Invoice Summary'!$K$18),IF(A281="EQ",I281*L281*(1+'Invoice Summary'!$K$19),I281*L281)))</f>
        <v/>
      </c>
      <c r="N281" s="188" t="str">
        <f>IF(AND('Invoice Charges Detail'!A281="MA",'Invoice Summary'!$K$18&gt;0),"*",IF(AND('Invoice Charges Detail'!A281="EQ",'Invoice Summary'!$K$19&gt;0),"*",""))</f>
        <v/>
      </c>
    </row>
    <row r="282" spans="1:14" ht="17.25" customHeight="1" x14ac:dyDescent="0.2">
      <c r="A282" s="245"/>
      <c r="B282" s="245"/>
      <c r="C282" s="245"/>
      <c r="D282" s="245"/>
      <c r="E282" s="248"/>
      <c r="F282" s="245" t="s">
        <v>277</v>
      </c>
      <c r="G282" s="245"/>
      <c r="H282" s="247"/>
      <c r="I282" s="246"/>
      <c r="J282" s="245"/>
      <c r="K282" s="161" t="str">
        <f t="shared" si="8"/>
        <v xml:space="preserve"> </v>
      </c>
      <c r="L282" s="159" t="str">
        <f t="shared" si="9"/>
        <v/>
      </c>
      <c r="M282" s="160" t="str">
        <f>IF(J282="","",IF(A282="MA",I282*L282*(1+'Invoice Summary'!$K$18),IF(A282="EQ",I282*L282*(1+'Invoice Summary'!$K$19),I282*L282)))</f>
        <v/>
      </c>
      <c r="N282" s="188" t="str">
        <f>IF(AND('Invoice Charges Detail'!A282="MA",'Invoice Summary'!$K$18&gt;0),"*",IF(AND('Invoice Charges Detail'!A282="EQ",'Invoice Summary'!$K$19&gt;0),"*",""))</f>
        <v/>
      </c>
    </row>
    <row r="283" spans="1:14" ht="17.25" customHeight="1" x14ac:dyDescent="0.2">
      <c r="A283" s="245"/>
      <c r="B283" s="245"/>
      <c r="C283" s="245"/>
      <c r="D283" s="245"/>
      <c r="E283" s="248"/>
      <c r="F283" s="245" t="s">
        <v>277</v>
      </c>
      <c r="G283" s="245"/>
      <c r="H283" s="247"/>
      <c r="I283" s="246"/>
      <c r="J283" s="245"/>
      <c r="K283" s="161" t="str">
        <f t="shared" si="8"/>
        <v xml:space="preserve"> </v>
      </c>
      <c r="L283" s="159" t="str">
        <f t="shared" si="9"/>
        <v/>
      </c>
      <c r="M283" s="160" t="str">
        <f>IF(J283="","",IF(A283="MA",I283*L283*(1+'Invoice Summary'!$K$18),IF(A283="EQ",I283*L283*(1+'Invoice Summary'!$K$19),I283*L283)))</f>
        <v/>
      </c>
      <c r="N283" s="188" t="str">
        <f>IF(AND('Invoice Charges Detail'!A283="MA",'Invoice Summary'!$K$18&gt;0),"*",IF(AND('Invoice Charges Detail'!A283="EQ",'Invoice Summary'!$K$19&gt;0),"*",""))</f>
        <v/>
      </c>
    </row>
    <row r="284" spans="1:14" ht="17.25" customHeight="1" x14ac:dyDescent="0.2">
      <c r="A284" s="245"/>
      <c r="B284" s="245"/>
      <c r="C284" s="245"/>
      <c r="D284" s="245"/>
      <c r="E284" s="248"/>
      <c r="F284" s="245" t="s">
        <v>277</v>
      </c>
      <c r="G284" s="245"/>
      <c r="H284" s="247"/>
      <c r="I284" s="246"/>
      <c r="J284" s="245"/>
      <c r="K284" s="161" t="str">
        <f t="shared" si="8"/>
        <v xml:space="preserve"> </v>
      </c>
      <c r="L284" s="159" t="str">
        <f t="shared" si="9"/>
        <v/>
      </c>
      <c r="M284" s="160" t="str">
        <f>IF(J284="","",IF(A284="MA",I284*L284*(1+'Invoice Summary'!$K$18),IF(A284="EQ",I284*L284*(1+'Invoice Summary'!$K$19),I284*L284)))</f>
        <v/>
      </c>
      <c r="N284" s="188" t="str">
        <f>IF(AND('Invoice Charges Detail'!A284="MA",'Invoice Summary'!$K$18&gt;0),"*",IF(AND('Invoice Charges Detail'!A284="EQ",'Invoice Summary'!$K$19&gt;0),"*",""))</f>
        <v/>
      </c>
    </row>
    <row r="285" spans="1:14" ht="17.25" customHeight="1" x14ac:dyDescent="0.2">
      <c r="A285" s="245"/>
      <c r="B285" s="245"/>
      <c r="C285" s="245"/>
      <c r="D285" s="245"/>
      <c r="E285" s="248"/>
      <c r="F285" s="245" t="s">
        <v>277</v>
      </c>
      <c r="G285" s="245"/>
      <c r="H285" s="247"/>
      <c r="I285" s="246"/>
      <c r="J285" s="245"/>
      <c r="K285" s="161" t="str">
        <f t="shared" si="8"/>
        <v xml:space="preserve"> </v>
      </c>
      <c r="L285" s="159" t="str">
        <f t="shared" si="9"/>
        <v/>
      </c>
      <c r="M285" s="160" t="str">
        <f>IF(J285="","",IF(A285="MA",I285*L285*(1+'Invoice Summary'!$K$18),IF(A285="EQ",I285*L285*(1+'Invoice Summary'!$K$19),I285*L285)))</f>
        <v/>
      </c>
      <c r="N285" s="188" t="str">
        <f>IF(AND('Invoice Charges Detail'!A285="MA",'Invoice Summary'!$K$18&gt;0),"*",IF(AND('Invoice Charges Detail'!A285="EQ",'Invoice Summary'!$K$19&gt;0),"*",""))</f>
        <v/>
      </c>
    </row>
    <row r="286" spans="1:14" ht="17.25" customHeight="1" x14ac:dyDescent="0.2">
      <c r="A286" s="245"/>
      <c r="B286" s="245"/>
      <c r="C286" s="245"/>
      <c r="D286" s="245"/>
      <c r="E286" s="248"/>
      <c r="F286" s="245" t="s">
        <v>277</v>
      </c>
      <c r="G286" s="245"/>
      <c r="H286" s="247"/>
      <c r="I286" s="246"/>
      <c r="J286" s="245"/>
      <c r="K286" s="161" t="str">
        <f t="shared" si="8"/>
        <v xml:space="preserve"> </v>
      </c>
      <c r="L286" s="159" t="str">
        <f t="shared" si="9"/>
        <v/>
      </c>
      <c r="M286" s="160" t="str">
        <f>IF(J286="","",IF(A286="MA",I286*L286*(1+'Invoice Summary'!$K$18),IF(A286="EQ",I286*L286*(1+'Invoice Summary'!$K$19),I286*L286)))</f>
        <v/>
      </c>
      <c r="N286" s="188" t="str">
        <f>IF(AND('Invoice Charges Detail'!A286="MA",'Invoice Summary'!$K$18&gt;0),"*",IF(AND('Invoice Charges Detail'!A286="EQ",'Invoice Summary'!$K$19&gt;0),"*",""))</f>
        <v/>
      </c>
    </row>
    <row r="287" spans="1:14" ht="17.25" customHeight="1" x14ac:dyDescent="0.2">
      <c r="A287" s="245"/>
      <c r="B287" s="245"/>
      <c r="C287" s="245"/>
      <c r="D287" s="245"/>
      <c r="E287" s="248"/>
      <c r="F287" s="245" t="s">
        <v>277</v>
      </c>
      <c r="G287" s="245"/>
      <c r="H287" s="247"/>
      <c r="I287" s="246"/>
      <c r="J287" s="245"/>
      <c r="K287" s="161" t="str">
        <f t="shared" si="8"/>
        <v xml:space="preserve"> </v>
      </c>
      <c r="L287" s="159" t="str">
        <f t="shared" si="9"/>
        <v/>
      </c>
      <c r="M287" s="160" t="str">
        <f>IF(J287="","",IF(A287="MA",I287*L287*(1+'Invoice Summary'!$K$18),IF(A287="EQ",I287*L287*(1+'Invoice Summary'!$K$19),I287*L287)))</f>
        <v/>
      </c>
      <c r="N287" s="188" t="str">
        <f>IF(AND('Invoice Charges Detail'!A287="MA",'Invoice Summary'!$K$18&gt;0),"*",IF(AND('Invoice Charges Detail'!A287="EQ",'Invoice Summary'!$K$19&gt;0),"*",""))</f>
        <v/>
      </c>
    </row>
    <row r="288" spans="1:14" ht="17.25" customHeight="1" x14ac:dyDescent="0.2">
      <c r="A288" s="245"/>
      <c r="B288" s="245"/>
      <c r="C288" s="245"/>
      <c r="D288" s="245"/>
      <c r="E288" s="248"/>
      <c r="F288" s="245" t="s">
        <v>277</v>
      </c>
      <c r="G288" s="245"/>
      <c r="H288" s="247"/>
      <c r="I288" s="246"/>
      <c r="J288" s="245"/>
      <c r="K288" s="161" t="str">
        <f t="shared" si="8"/>
        <v xml:space="preserve"> </v>
      </c>
      <c r="L288" s="159" t="str">
        <f t="shared" si="9"/>
        <v/>
      </c>
      <c r="M288" s="160" t="str">
        <f>IF(J288="","",IF(A288="MA",I288*L288*(1+'Invoice Summary'!$K$18),IF(A288="EQ",I288*L288*(1+'Invoice Summary'!$K$19),I288*L288)))</f>
        <v/>
      </c>
      <c r="N288" s="188" t="str">
        <f>IF(AND('Invoice Charges Detail'!A288="MA",'Invoice Summary'!$K$18&gt;0),"*",IF(AND('Invoice Charges Detail'!A288="EQ",'Invoice Summary'!$K$19&gt;0),"*",""))</f>
        <v/>
      </c>
    </row>
    <row r="289" spans="1:14" ht="17.25" customHeight="1" x14ac:dyDescent="0.2">
      <c r="A289" s="245"/>
      <c r="B289" s="245"/>
      <c r="C289" s="245"/>
      <c r="D289" s="245"/>
      <c r="E289" s="248"/>
      <c r="F289" s="245" t="s">
        <v>277</v>
      </c>
      <c r="G289" s="245"/>
      <c r="H289" s="247"/>
      <c r="I289" s="246"/>
      <c r="J289" s="245"/>
      <c r="K289" s="161" t="str">
        <f t="shared" si="8"/>
        <v xml:space="preserve"> </v>
      </c>
      <c r="L289" s="159" t="str">
        <f t="shared" si="9"/>
        <v/>
      </c>
      <c r="M289" s="160" t="str">
        <f>IF(J289="","",IF(A289="MA",I289*L289*(1+'Invoice Summary'!$K$18),IF(A289="EQ",I289*L289*(1+'Invoice Summary'!$K$19),I289*L289)))</f>
        <v/>
      </c>
      <c r="N289" s="188" t="str">
        <f>IF(AND('Invoice Charges Detail'!A289="MA",'Invoice Summary'!$K$18&gt;0),"*",IF(AND('Invoice Charges Detail'!A289="EQ",'Invoice Summary'!$K$19&gt;0),"*",""))</f>
        <v/>
      </c>
    </row>
    <row r="290" spans="1:14" ht="17.25" customHeight="1" x14ac:dyDescent="0.2">
      <c r="A290" s="245"/>
      <c r="B290" s="245"/>
      <c r="C290" s="245"/>
      <c r="D290" s="245"/>
      <c r="E290" s="248"/>
      <c r="F290" s="245" t="s">
        <v>277</v>
      </c>
      <c r="G290" s="245"/>
      <c r="H290" s="247"/>
      <c r="I290" s="246"/>
      <c r="J290" s="245"/>
      <c r="K290" s="161" t="str">
        <f t="shared" si="8"/>
        <v xml:space="preserve"> </v>
      </c>
      <c r="L290" s="159" t="str">
        <f t="shared" si="9"/>
        <v/>
      </c>
      <c r="M290" s="160" t="str">
        <f>IF(J290="","",IF(A290="MA",I290*L290*(1+'Invoice Summary'!$K$18),IF(A290="EQ",I290*L290*(1+'Invoice Summary'!$K$19),I290*L290)))</f>
        <v/>
      </c>
      <c r="N290" s="188" t="str">
        <f>IF(AND('Invoice Charges Detail'!A290="MA",'Invoice Summary'!$K$18&gt;0),"*",IF(AND('Invoice Charges Detail'!A290="EQ",'Invoice Summary'!$K$19&gt;0),"*",""))</f>
        <v/>
      </c>
    </row>
    <row r="291" spans="1:14" ht="17.25" customHeight="1" x14ac:dyDescent="0.2">
      <c r="A291" s="245"/>
      <c r="B291" s="245"/>
      <c r="C291" s="245"/>
      <c r="D291" s="245"/>
      <c r="E291" s="248"/>
      <c r="F291" s="245" t="s">
        <v>277</v>
      </c>
      <c r="G291" s="245"/>
      <c r="H291" s="247"/>
      <c r="I291" s="246"/>
      <c r="J291" s="245"/>
      <c r="K291" s="161" t="str">
        <f t="shared" si="8"/>
        <v xml:space="preserve"> </v>
      </c>
      <c r="L291" s="159" t="str">
        <f t="shared" si="9"/>
        <v/>
      </c>
      <c r="M291" s="160" t="str">
        <f>IF(J291="","",IF(A291="MA",I291*L291*(1+'Invoice Summary'!$K$18),IF(A291="EQ",I291*L291*(1+'Invoice Summary'!$K$19),I291*L291)))</f>
        <v/>
      </c>
      <c r="N291" s="188" t="str">
        <f>IF(AND('Invoice Charges Detail'!A291="MA",'Invoice Summary'!$K$18&gt;0),"*",IF(AND('Invoice Charges Detail'!A291="EQ",'Invoice Summary'!$K$19&gt;0),"*",""))</f>
        <v/>
      </c>
    </row>
    <row r="292" spans="1:14" ht="17.25" customHeight="1" x14ac:dyDescent="0.2">
      <c r="A292" s="245"/>
      <c r="B292" s="245"/>
      <c r="C292" s="245"/>
      <c r="D292" s="245"/>
      <c r="E292" s="248"/>
      <c r="F292" s="245" t="s">
        <v>277</v>
      </c>
      <c r="G292" s="245"/>
      <c r="H292" s="247"/>
      <c r="I292" s="246"/>
      <c r="J292" s="245"/>
      <c r="K292" s="161" t="str">
        <f t="shared" si="8"/>
        <v xml:space="preserve"> </v>
      </c>
      <c r="L292" s="159" t="str">
        <f t="shared" si="9"/>
        <v/>
      </c>
      <c r="M292" s="160" t="str">
        <f>IF(J292="","",IF(A292="MA",I292*L292*(1+'Invoice Summary'!$K$18),IF(A292="EQ",I292*L292*(1+'Invoice Summary'!$K$19),I292*L292)))</f>
        <v/>
      </c>
      <c r="N292" s="188" t="str">
        <f>IF(AND('Invoice Charges Detail'!A292="MA",'Invoice Summary'!$K$18&gt;0),"*",IF(AND('Invoice Charges Detail'!A292="EQ",'Invoice Summary'!$K$19&gt;0),"*",""))</f>
        <v/>
      </c>
    </row>
    <row r="293" spans="1:14" ht="17.25" customHeight="1" x14ac:dyDescent="0.2">
      <c r="A293" s="245"/>
      <c r="B293" s="245"/>
      <c r="C293" s="245"/>
      <c r="D293" s="245"/>
      <c r="E293" s="248"/>
      <c r="F293" s="245" t="s">
        <v>277</v>
      </c>
      <c r="G293" s="245"/>
      <c r="H293" s="247"/>
      <c r="I293" s="246"/>
      <c r="J293" s="245"/>
      <c r="K293" s="161" t="str">
        <f t="shared" si="8"/>
        <v xml:space="preserve"> </v>
      </c>
      <c r="L293" s="159" t="str">
        <f t="shared" si="9"/>
        <v/>
      </c>
      <c r="M293" s="160" t="str">
        <f>IF(J293="","",IF(A293="MA",I293*L293*(1+'Invoice Summary'!$K$18),IF(A293="EQ",I293*L293*(1+'Invoice Summary'!$K$19),I293*L293)))</f>
        <v/>
      </c>
      <c r="N293" s="188" t="str">
        <f>IF(AND('Invoice Charges Detail'!A293="MA",'Invoice Summary'!$K$18&gt;0),"*",IF(AND('Invoice Charges Detail'!A293="EQ",'Invoice Summary'!$K$19&gt;0),"*",""))</f>
        <v/>
      </c>
    </row>
    <row r="294" spans="1:14" ht="17.25" customHeight="1" x14ac:dyDescent="0.2">
      <c r="A294" s="245"/>
      <c r="B294" s="245"/>
      <c r="C294" s="245"/>
      <c r="D294" s="245"/>
      <c r="E294" s="248"/>
      <c r="F294" s="245" t="s">
        <v>277</v>
      </c>
      <c r="G294" s="245"/>
      <c r="H294" s="247"/>
      <c r="I294" s="246"/>
      <c r="J294" s="245"/>
      <c r="K294" s="161" t="str">
        <f t="shared" si="8"/>
        <v xml:space="preserve"> </v>
      </c>
      <c r="L294" s="159" t="str">
        <f t="shared" si="9"/>
        <v/>
      </c>
      <c r="M294" s="160" t="str">
        <f>IF(J294="","",IF(A294="MA",I294*L294*(1+'Invoice Summary'!$K$18),IF(A294="EQ",I294*L294*(1+'Invoice Summary'!$K$19),I294*L294)))</f>
        <v/>
      </c>
      <c r="N294" s="188" t="str">
        <f>IF(AND('Invoice Charges Detail'!A294="MA",'Invoice Summary'!$K$18&gt;0),"*",IF(AND('Invoice Charges Detail'!A294="EQ",'Invoice Summary'!$K$19&gt;0),"*",""))</f>
        <v/>
      </c>
    </row>
    <row r="295" spans="1:14" ht="17.25" customHeight="1" x14ac:dyDescent="0.2">
      <c r="A295" s="245"/>
      <c r="B295" s="245"/>
      <c r="C295" s="245"/>
      <c r="D295" s="245"/>
      <c r="E295" s="248"/>
      <c r="F295" s="245" t="s">
        <v>277</v>
      </c>
      <c r="G295" s="245"/>
      <c r="H295" s="247"/>
      <c r="I295" s="246"/>
      <c r="J295" s="245"/>
      <c r="K295" s="161" t="str">
        <f t="shared" si="8"/>
        <v xml:space="preserve"> </v>
      </c>
      <c r="L295" s="159" t="str">
        <f t="shared" si="9"/>
        <v/>
      </c>
      <c r="M295" s="160" t="str">
        <f>IF(J295="","",IF(A295="MA",I295*L295*(1+'Invoice Summary'!$K$18),IF(A295="EQ",I295*L295*(1+'Invoice Summary'!$K$19),I295*L295)))</f>
        <v/>
      </c>
      <c r="N295" s="188" t="str">
        <f>IF(AND('Invoice Charges Detail'!A295="MA",'Invoice Summary'!$K$18&gt;0),"*",IF(AND('Invoice Charges Detail'!A295="EQ",'Invoice Summary'!$K$19&gt;0),"*",""))</f>
        <v/>
      </c>
    </row>
    <row r="296" spans="1:14" ht="17.25" customHeight="1" x14ac:dyDescent="0.2">
      <c r="A296" s="245"/>
      <c r="B296" s="245"/>
      <c r="C296" s="245"/>
      <c r="D296" s="245"/>
      <c r="E296" s="248"/>
      <c r="F296" s="245" t="s">
        <v>277</v>
      </c>
      <c r="G296" s="245"/>
      <c r="H296" s="247"/>
      <c r="I296" s="246"/>
      <c r="J296" s="245"/>
      <c r="K296" s="161" t="str">
        <f t="shared" si="8"/>
        <v xml:space="preserve"> </v>
      </c>
      <c r="L296" s="159" t="str">
        <f t="shared" si="9"/>
        <v/>
      </c>
      <c r="M296" s="160" t="str">
        <f>IF(J296="","",IF(A296="MA",I296*L296*(1+'Invoice Summary'!$K$18),IF(A296="EQ",I296*L296*(1+'Invoice Summary'!$K$19),I296*L296)))</f>
        <v/>
      </c>
      <c r="N296" s="188" t="str">
        <f>IF(AND('Invoice Charges Detail'!A296="MA",'Invoice Summary'!$K$18&gt;0),"*",IF(AND('Invoice Charges Detail'!A296="EQ",'Invoice Summary'!$K$19&gt;0),"*",""))</f>
        <v/>
      </c>
    </row>
    <row r="297" spans="1:14" ht="17.25" customHeight="1" x14ac:dyDescent="0.2">
      <c r="A297" s="245"/>
      <c r="B297" s="245"/>
      <c r="C297" s="245"/>
      <c r="D297" s="245"/>
      <c r="E297" s="248"/>
      <c r="F297" s="245" t="s">
        <v>277</v>
      </c>
      <c r="G297" s="245"/>
      <c r="H297" s="247"/>
      <c r="I297" s="246"/>
      <c r="J297" s="245"/>
      <c r="K297" s="161" t="str">
        <f t="shared" si="8"/>
        <v xml:space="preserve"> </v>
      </c>
      <c r="L297" s="159" t="str">
        <f t="shared" si="9"/>
        <v/>
      </c>
      <c r="M297" s="160" t="str">
        <f>IF(J297="","",IF(A297="MA",I297*L297*(1+'Invoice Summary'!$K$18),IF(A297="EQ",I297*L297*(1+'Invoice Summary'!$K$19),I297*L297)))</f>
        <v/>
      </c>
      <c r="N297" s="188" t="str">
        <f>IF(AND('Invoice Charges Detail'!A297="MA",'Invoice Summary'!$K$18&gt;0),"*",IF(AND('Invoice Charges Detail'!A297="EQ",'Invoice Summary'!$K$19&gt;0),"*",""))</f>
        <v/>
      </c>
    </row>
    <row r="298" spans="1:14" ht="17.25" customHeight="1" x14ac:dyDescent="0.2">
      <c r="A298" s="245"/>
      <c r="B298" s="245"/>
      <c r="C298" s="245"/>
      <c r="D298" s="245"/>
      <c r="E298" s="248"/>
      <c r="F298" s="245" t="s">
        <v>277</v>
      </c>
      <c r="G298" s="245"/>
      <c r="H298" s="247"/>
      <c r="I298" s="246"/>
      <c r="J298" s="245"/>
      <c r="K298" s="161" t="str">
        <f t="shared" si="8"/>
        <v xml:space="preserve"> </v>
      </c>
      <c r="L298" s="159" t="str">
        <f t="shared" si="9"/>
        <v/>
      </c>
      <c r="M298" s="160" t="str">
        <f>IF(J298="","",IF(A298="MA",I298*L298*(1+'Invoice Summary'!$K$18),IF(A298="EQ",I298*L298*(1+'Invoice Summary'!$K$19),I298*L298)))</f>
        <v/>
      </c>
      <c r="N298" s="188" t="str">
        <f>IF(AND('Invoice Charges Detail'!A298="MA",'Invoice Summary'!$K$18&gt;0),"*",IF(AND('Invoice Charges Detail'!A298="EQ",'Invoice Summary'!$K$19&gt;0),"*",""))</f>
        <v/>
      </c>
    </row>
    <row r="299" spans="1:14" ht="17.25" customHeight="1" x14ac:dyDescent="0.2">
      <c r="A299" s="245"/>
      <c r="B299" s="245"/>
      <c r="C299" s="245"/>
      <c r="D299" s="245"/>
      <c r="E299" s="248"/>
      <c r="F299" s="245" t="s">
        <v>277</v>
      </c>
      <c r="G299" s="245"/>
      <c r="H299" s="247"/>
      <c r="I299" s="246"/>
      <c r="J299" s="245"/>
      <c r="K299" s="161" t="str">
        <f t="shared" si="8"/>
        <v xml:space="preserve"> </v>
      </c>
      <c r="L299" s="159" t="str">
        <f t="shared" si="9"/>
        <v/>
      </c>
      <c r="M299" s="160" t="str">
        <f>IF(J299="","",IF(A299="MA",I299*L299*(1+'Invoice Summary'!$K$18),IF(A299="EQ",I299*L299*(1+'Invoice Summary'!$K$19),I299*L299)))</f>
        <v/>
      </c>
      <c r="N299" s="188" t="str">
        <f>IF(AND('Invoice Charges Detail'!A299="MA",'Invoice Summary'!$K$18&gt;0),"*",IF(AND('Invoice Charges Detail'!A299="EQ",'Invoice Summary'!$K$19&gt;0),"*",""))</f>
        <v/>
      </c>
    </row>
    <row r="300" spans="1:14" ht="17.25" customHeight="1" x14ac:dyDescent="0.2">
      <c r="A300" s="245"/>
      <c r="B300" s="245"/>
      <c r="C300" s="245"/>
      <c r="D300" s="245"/>
      <c r="E300" s="248"/>
      <c r="F300" s="245" t="s">
        <v>277</v>
      </c>
      <c r="G300" s="245"/>
      <c r="H300" s="247"/>
      <c r="I300" s="246"/>
      <c r="J300" s="245"/>
      <c r="K300" s="161" t="str">
        <f t="shared" si="8"/>
        <v xml:space="preserve"> </v>
      </c>
      <c r="L300" s="159" t="str">
        <f t="shared" si="9"/>
        <v/>
      </c>
      <c r="M300" s="160" t="str">
        <f>IF(J300="","",IF(A300="MA",I300*L300*(1+'Invoice Summary'!$K$18),IF(A300="EQ",I300*L300*(1+'Invoice Summary'!$K$19),I300*L300)))</f>
        <v/>
      </c>
      <c r="N300" s="188" t="str">
        <f>IF(AND('Invoice Charges Detail'!A300="MA",'Invoice Summary'!$K$18&gt;0),"*",IF(AND('Invoice Charges Detail'!A300="EQ",'Invoice Summary'!$K$19&gt;0),"*",""))</f>
        <v/>
      </c>
    </row>
    <row r="301" spans="1:14" ht="17.25" customHeight="1" x14ac:dyDescent="0.2">
      <c r="A301" s="245"/>
      <c r="B301" s="245"/>
      <c r="C301" s="245"/>
      <c r="D301" s="245"/>
      <c r="E301" s="248"/>
      <c r="F301" s="245" t="s">
        <v>277</v>
      </c>
      <c r="G301" s="245"/>
      <c r="H301" s="247"/>
      <c r="I301" s="246"/>
      <c r="J301" s="245"/>
      <c r="K301" s="161" t="str">
        <f t="shared" si="8"/>
        <v xml:space="preserve"> </v>
      </c>
      <c r="L301" s="159" t="str">
        <f t="shared" si="9"/>
        <v/>
      </c>
      <c r="M301" s="160" t="str">
        <f>IF(J301="","",IF(A301="MA",I301*L301*(1+'Invoice Summary'!$K$18),IF(A301="EQ",I301*L301*(1+'Invoice Summary'!$K$19),I301*L301)))</f>
        <v/>
      </c>
      <c r="N301" s="188" t="str">
        <f>IF(AND('Invoice Charges Detail'!A301="MA",'Invoice Summary'!$K$18&gt;0),"*",IF(AND('Invoice Charges Detail'!A301="EQ",'Invoice Summary'!$K$19&gt;0),"*",""))</f>
        <v/>
      </c>
    </row>
    <row r="302" spans="1:14" ht="17.25" customHeight="1" x14ac:dyDescent="0.2">
      <c r="A302" s="245"/>
      <c r="B302" s="245"/>
      <c r="C302" s="245"/>
      <c r="D302" s="245"/>
      <c r="E302" s="248"/>
      <c r="F302" s="245" t="s">
        <v>277</v>
      </c>
      <c r="G302" s="245"/>
      <c r="H302" s="247"/>
      <c r="I302" s="246"/>
      <c r="J302" s="245"/>
      <c r="K302" s="161" t="str">
        <f t="shared" si="8"/>
        <v xml:space="preserve"> </v>
      </c>
      <c r="L302" s="159" t="str">
        <f t="shared" si="9"/>
        <v/>
      </c>
      <c r="M302" s="160" t="str">
        <f>IF(J302="","",IF(A302="MA",I302*L302*(1+'Invoice Summary'!$K$18),IF(A302="EQ",I302*L302*(1+'Invoice Summary'!$K$19),I302*L302)))</f>
        <v/>
      </c>
      <c r="N302" s="188" t="str">
        <f>IF(AND('Invoice Charges Detail'!A302="MA",'Invoice Summary'!$K$18&gt;0),"*",IF(AND('Invoice Charges Detail'!A302="EQ",'Invoice Summary'!$K$19&gt;0),"*",""))</f>
        <v/>
      </c>
    </row>
    <row r="303" spans="1:14" ht="17.25" customHeight="1" x14ac:dyDescent="0.2">
      <c r="A303" s="245"/>
      <c r="B303" s="245"/>
      <c r="C303" s="245"/>
      <c r="D303" s="245"/>
      <c r="E303" s="248"/>
      <c r="F303" s="245" t="s">
        <v>277</v>
      </c>
      <c r="G303" s="245"/>
      <c r="H303" s="247"/>
      <c r="I303" s="246"/>
      <c r="J303" s="245"/>
      <c r="K303" s="161" t="str">
        <f t="shared" si="8"/>
        <v xml:space="preserve"> </v>
      </c>
      <c r="L303" s="159" t="str">
        <f t="shared" si="9"/>
        <v/>
      </c>
      <c r="M303" s="160" t="str">
        <f>IF(J303="","",IF(A303="MA",I303*L303*(1+'Invoice Summary'!$K$18),IF(A303="EQ",I303*L303*(1+'Invoice Summary'!$K$19),I303*L303)))</f>
        <v/>
      </c>
      <c r="N303" s="188" t="str">
        <f>IF(AND('Invoice Charges Detail'!A303="MA",'Invoice Summary'!$K$18&gt;0),"*",IF(AND('Invoice Charges Detail'!A303="EQ",'Invoice Summary'!$K$19&gt;0),"*",""))</f>
        <v/>
      </c>
    </row>
    <row r="304" spans="1:14" ht="17.25" customHeight="1" x14ac:dyDescent="0.2">
      <c r="A304" s="245"/>
      <c r="B304" s="245"/>
      <c r="C304" s="245"/>
      <c r="D304" s="245"/>
      <c r="E304" s="248"/>
      <c r="F304" s="245" t="s">
        <v>277</v>
      </c>
      <c r="G304" s="245"/>
      <c r="H304" s="247"/>
      <c r="I304" s="246"/>
      <c r="J304" s="245"/>
      <c r="K304" s="161" t="str">
        <f t="shared" si="8"/>
        <v xml:space="preserve"> </v>
      </c>
      <c r="L304" s="159" t="str">
        <f t="shared" si="9"/>
        <v/>
      </c>
      <c r="M304" s="160" t="str">
        <f>IF(J304="","",IF(A304="MA",I304*L304*(1+'Invoice Summary'!$K$18),IF(A304="EQ",I304*L304*(1+'Invoice Summary'!$K$19),I304*L304)))</f>
        <v/>
      </c>
      <c r="N304" s="188" t="str">
        <f>IF(AND('Invoice Charges Detail'!A304="MA",'Invoice Summary'!$K$18&gt;0),"*",IF(AND('Invoice Charges Detail'!A304="EQ",'Invoice Summary'!$K$19&gt;0),"*",""))</f>
        <v/>
      </c>
    </row>
    <row r="305" spans="1:14" ht="17.25" customHeight="1" x14ac:dyDescent="0.2">
      <c r="A305" s="245"/>
      <c r="B305" s="245"/>
      <c r="C305" s="245"/>
      <c r="D305" s="245"/>
      <c r="E305" s="248"/>
      <c r="F305" s="245" t="s">
        <v>277</v>
      </c>
      <c r="G305" s="245"/>
      <c r="H305" s="247"/>
      <c r="I305" s="246"/>
      <c r="J305" s="245"/>
      <c r="K305" s="161" t="str">
        <f t="shared" si="8"/>
        <v xml:space="preserve"> </v>
      </c>
      <c r="L305" s="159" t="str">
        <f t="shared" si="9"/>
        <v/>
      </c>
      <c r="M305" s="160" t="str">
        <f>IF(J305="","",IF(A305="MA",I305*L305*(1+'Invoice Summary'!$K$18),IF(A305="EQ",I305*L305*(1+'Invoice Summary'!$K$19),I305*L305)))</f>
        <v/>
      </c>
      <c r="N305" s="188" t="str">
        <f>IF(AND('Invoice Charges Detail'!A305="MA",'Invoice Summary'!$K$18&gt;0),"*",IF(AND('Invoice Charges Detail'!A305="EQ",'Invoice Summary'!$K$19&gt;0),"*",""))</f>
        <v/>
      </c>
    </row>
    <row r="306" spans="1:14" ht="17.25" customHeight="1" x14ac:dyDescent="0.2">
      <c r="A306" s="245"/>
      <c r="B306" s="245"/>
      <c r="C306" s="245"/>
      <c r="D306" s="245"/>
      <c r="E306" s="248"/>
      <c r="F306" s="245" t="s">
        <v>277</v>
      </c>
      <c r="G306" s="245"/>
      <c r="H306" s="247"/>
      <c r="I306" s="246"/>
      <c r="J306" s="245"/>
      <c r="K306" s="161" t="str">
        <f t="shared" si="8"/>
        <v xml:space="preserve"> </v>
      </c>
      <c r="L306" s="159" t="str">
        <f t="shared" si="9"/>
        <v/>
      </c>
      <c r="M306" s="160" t="str">
        <f>IF(J306="","",IF(A306="MA",I306*L306*(1+'Invoice Summary'!$K$18),IF(A306="EQ",I306*L306*(1+'Invoice Summary'!$K$19),I306*L306)))</f>
        <v/>
      </c>
      <c r="N306" s="188" t="str">
        <f>IF(AND('Invoice Charges Detail'!A306="MA",'Invoice Summary'!$K$18&gt;0),"*",IF(AND('Invoice Charges Detail'!A306="EQ",'Invoice Summary'!$K$19&gt;0),"*",""))</f>
        <v/>
      </c>
    </row>
    <row r="307" spans="1:14" ht="17.25" customHeight="1" x14ac:dyDescent="0.2">
      <c r="A307" s="245"/>
      <c r="B307" s="245"/>
      <c r="C307" s="245"/>
      <c r="D307" s="245"/>
      <c r="E307" s="248"/>
      <c r="F307" s="245" t="s">
        <v>277</v>
      </c>
      <c r="G307" s="245"/>
      <c r="H307" s="247"/>
      <c r="I307" s="246"/>
      <c r="J307" s="245"/>
      <c r="K307" s="161" t="str">
        <f t="shared" si="8"/>
        <v xml:space="preserve"> </v>
      </c>
      <c r="L307" s="159" t="str">
        <f t="shared" si="9"/>
        <v/>
      </c>
      <c r="M307" s="160" t="str">
        <f>IF(J307="","",IF(A307="MA",I307*L307*(1+'Invoice Summary'!$K$18),IF(A307="EQ",I307*L307*(1+'Invoice Summary'!$K$19),I307*L307)))</f>
        <v/>
      </c>
      <c r="N307" s="188" t="str">
        <f>IF(AND('Invoice Charges Detail'!A307="MA",'Invoice Summary'!$K$18&gt;0),"*",IF(AND('Invoice Charges Detail'!A307="EQ",'Invoice Summary'!$K$19&gt;0),"*",""))</f>
        <v/>
      </c>
    </row>
    <row r="308" spans="1:14" ht="17.25" customHeight="1" x14ac:dyDescent="0.2">
      <c r="A308" s="245"/>
      <c r="B308" s="245"/>
      <c r="C308" s="245"/>
      <c r="D308" s="245"/>
      <c r="E308" s="248"/>
      <c r="F308" s="245" t="s">
        <v>277</v>
      </c>
      <c r="G308" s="245"/>
      <c r="H308" s="247"/>
      <c r="I308" s="246"/>
      <c r="J308" s="245"/>
      <c r="K308" s="161" t="str">
        <f t="shared" si="8"/>
        <v xml:space="preserve"> </v>
      </c>
      <c r="L308" s="159" t="str">
        <f t="shared" si="9"/>
        <v/>
      </c>
      <c r="M308" s="160" t="str">
        <f>IF(J308="","",IF(A308="MA",I308*L308*(1+'Invoice Summary'!$K$18),IF(A308="EQ",I308*L308*(1+'Invoice Summary'!$K$19),I308*L308)))</f>
        <v/>
      </c>
      <c r="N308" s="188" t="str">
        <f>IF(AND('Invoice Charges Detail'!A308="MA",'Invoice Summary'!$K$18&gt;0),"*",IF(AND('Invoice Charges Detail'!A308="EQ",'Invoice Summary'!$K$19&gt;0),"*",""))</f>
        <v/>
      </c>
    </row>
    <row r="309" spans="1:14" ht="17.25" customHeight="1" x14ac:dyDescent="0.2">
      <c r="A309" s="245"/>
      <c r="B309" s="245"/>
      <c r="C309" s="245"/>
      <c r="D309" s="245"/>
      <c r="E309" s="248"/>
      <c r="F309" s="245" t="s">
        <v>277</v>
      </c>
      <c r="G309" s="245"/>
      <c r="H309" s="247"/>
      <c r="I309" s="246"/>
      <c r="J309" s="245"/>
      <c r="K309" s="161" t="str">
        <f t="shared" si="8"/>
        <v xml:space="preserve"> </v>
      </c>
      <c r="L309" s="159" t="str">
        <f t="shared" si="9"/>
        <v/>
      </c>
      <c r="M309" s="160" t="str">
        <f>IF(J309="","",IF(A309="MA",I309*L309*(1+'Invoice Summary'!$K$18),IF(A309="EQ",I309*L309*(1+'Invoice Summary'!$K$19),I309*L309)))</f>
        <v/>
      </c>
      <c r="N309" s="188" t="str">
        <f>IF(AND('Invoice Charges Detail'!A309="MA",'Invoice Summary'!$K$18&gt;0),"*",IF(AND('Invoice Charges Detail'!A309="EQ",'Invoice Summary'!$K$19&gt;0),"*",""))</f>
        <v/>
      </c>
    </row>
    <row r="310" spans="1:14" ht="17.25" customHeight="1" x14ac:dyDescent="0.2">
      <c r="A310" s="245"/>
      <c r="B310" s="245"/>
      <c r="C310" s="245"/>
      <c r="D310" s="245"/>
      <c r="E310" s="248"/>
      <c r="F310" s="245" t="s">
        <v>277</v>
      </c>
      <c r="G310" s="245"/>
      <c r="H310" s="247"/>
      <c r="I310" s="246"/>
      <c r="J310" s="245"/>
      <c r="K310" s="161" t="str">
        <f t="shared" si="8"/>
        <v xml:space="preserve"> </v>
      </c>
      <c r="L310" s="159" t="str">
        <f t="shared" si="9"/>
        <v/>
      </c>
      <c r="M310" s="160" t="str">
        <f>IF(J310="","",IF(A310="MA",I310*L310*(1+'Invoice Summary'!$K$18),IF(A310="EQ",I310*L310*(1+'Invoice Summary'!$K$19),I310*L310)))</f>
        <v/>
      </c>
      <c r="N310" s="188" t="str">
        <f>IF(AND('Invoice Charges Detail'!A310="MA",'Invoice Summary'!$K$18&gt;0),"*",IF(AND('Invoice Charges Detail'!A310="EQ",'Invoice Summary'!$K$19&gt;0),"*",""))</f>
        <v/>
      </c>
    </row>
    <row r="311" spans="1:14" ht="17.25" customHeight="1" x14ac:dyDescent="0.2">
      <c r="A311" s="82"/>
      <c r="B311" s="82"/>
      <c r="C311" s="82"/>
      <c r="D311" s="82"/>
      <c r="E311" s="44"/>
      <c r="F311" s="245" t="s">
        <v>277</v>
      </c>
      <c r="G311" s="245"/>
      <c r="H311" s="247"/>
      <c r="I311" s="246"/>
      <c r="J311" s="245"/>
      <c r="K311" s="161" t="str">
        <f t="shared" si="8"/>
        <v xml:space="preserve"> </v>
      </c>
      <c r="L311" s="159" t="str">
        <f t="shared" si="9"/>
        <v/>
      </c>
      <c r="M311" s="160" t="str">
        <f>IF(J311="","",IF(A311="MA",I311*L311*(1+'Invoice Summary'!$K$18),IF(A311="EQ",I311*L311*(1+'Invoice Summary'!$K$19),I311*L311)))</f>
        <v/>
      </c>
      <c r="N311" s="188" t="str">
        <f>IF(AND('Invoice Charges Detail'!A311="MA",'Invoice Summary'!$K$18&gt;0),"*",IF(AND('Invoice Charges Detail'!A311="EQ",'Invoice Summary'!$K$19&gt;0),"*",""))</f>
        <v/>
      </c>
    </row>
    <row r="312" spans="1:14" ht="17.25" customHeight="1" x14ac:dyDescent="0.2">
      <c r="A312" s="82"/>
      <c r="B312" s="82"/>
      <c r="C312" s="82"/>
      <c r="D312" s="82"/>
      <c r="E312" s="44"/>
      <c r="F312" s="245" t="s">
        <v>277</v>
      </c>
      <c r="G312" s="245"/>
      <c r="H312" s="247"/>
      <c r="I312" s="246"/>
      <c r="J312" s="245"/>
      <c r="K312" s="161" t="str">
        <f t="shared" si="8"/>
        <v xml:space="preserve"> </v>
      </c>
      <c r="L312" s="159" t="str">
        <f t="shared" si="9"/>
        <v/>
      </c>
      <c r="M312" s="160" t="str">
        <f>IF(J312="","",IF(A312="MA",I312*L312*(1+'Invoice Summary'!$K$18),IF(A312="EQ",I312*L312*(1+'Invoice Summary'!$K$19),I312*L312)))</f>
        <v/>
      </c>
      <c r="N312" s="188" t="str">
        <f>IF(AND('Invoice Charges Detail'!A312="MA",'Invoice Summary'!$K$18&gt;0),"*",IF(AND('Invoice Charges Detail'!A312="EQ",'Invoice Summary'!$K$19&gt;0),"*",""))</f>
        <v/>
      </c>
    </row>
    <row r="313" spans="1:14" ht="17.25" customHeight="1" x14ac:dyDescent="0.2">
      <c r="A313" s="82"/>
      <c r="B313" s="82"/>
      <c r="C313" s="82"/>
      <c r="D313" s="82"/>
      <c r="E313" s="44"/>
      <c r="F313" s="245" t="s">
        <v>277</v>
      </c>
      <c r="G313" s="245"/>
      <c r="H313" s="247"/>
      <c r="I313" s="246"/>
      <c r="J313" s="245"/>
      <c r="K313" s="161" t="str">
        <f t="shared" si="8"/>
        <v xml:space="preserve"> </v>
      </c>
      <c r="L313" s="159" t="str">
        <f t="shared" si="9"/>
        <v/>
      </c>
      <c r="M313" s="160" t="str">
        <f>IF(J313="","",IF(A313="MA",I313*L313*(1+'Invoice Summary'!$K$18),IF(A313="EQ",I313*L313*(1+'Invoice Summary'!$K$19),I313*L313)))</f>
        <v/>
      </c>
      <c r="N313" s="188" t="str">
        <f>IF(AND('Invoice Charges Detail'!A313="MA",'Invoice Summary'!$K$18&gt;0),"*",IF(AND('Invoice Charges Detail'!A313="EQ",'Invoice Summary'!$K$19&gt;0),"*",""))</f>
        <v/>
      </c>
    </row>
    <row r="314" spans="1:14" ht="17.25" customHeight="1" x14ac:dyDescent="0.2">
      <c r="A314" s="82"/>
      <c r="B314" s="82"/>
      <c r="C314" s="82"/>
      <c r="D314" s="82"/>
      <c r="E314" s="44"/>
      <c r="F314" s="245" t="s">
        <v>277</v>
      </c>
      <c r="G314" s="245"/>
      <c r="H314" s="247"/>
      <c r="I314" s="246"/>
      <c r="J314" s="245"/>
      <c r="K314" s="161" t="str">
        <f t="shared" si="8"/>
        <v xml:space="preserve"> </v>
      </c>
      <c r="L314" s="159" t="str">
        <f t="shared" si="9"/>
        <v/>
      </c>
      <c r="M314" s="160" t="str">
        <f>IF(J314="","",IF(A314="MA",I314*L314*(1+'Invoice Summary'!$K$18),IF(A314="EQ",I314*L314*(1+'Invoice Summary'!$K$19),I314*L314)))</f>
        <v/>
      </c>
      <c r="N314" s="188" t="str">
        <f>IF(AND('Invoice Charges Detail'!A314="MA",'Invoice Summary'!$K$18&gt;0),"*",IF(AND('Invoice Charges Detail'!A314="EQ",'Invoice Summary'!$K$19&gt;0),"*",""))</f>
        <v/>
      </c>
    </row>
    <row r="315" spans="1:14" ht="17.25" customHeight="1" x14ac:dyDescent="0.2">
      <c r="A315" s="82"/>
      <c r="B315" s="82"/>
      <c r="C315" s="82"/>
      <c r="D315" s="82"/>
      <c r="E315" s="44"/>
      <c r="F315" s="245" t="s">
        <v>277</v>
      </c>
      <c r="G315" s="245"/>
      <c r="H315" s="247"/>
      <c r="I315" s="246"/>
      <c r="J315" s="245"/>
      <c r="K315" s="161" t="str">
        <f t="shared" si="8"/>
        <v xml:space="preserve"> </v>
      </c>
      <c r="L315" s="159" t="str">
        <f t="shared" si="9"/>
        <v/>
      </c>
      <c r="M315" s="160" t="str">
        <f>IF(J315="","",IF(A315="MA",I315*L315*(1+'Invoice Summary'!$K$18),IF(A315="EQ",I315*L315*(1+'Invoice Summary'!$K$19),I315*L315)))</f>
        <v/>
      </c>
      <c r="N315" s="188" t="str">
        <f>IF(AND('Invoice Charges Detail'!A315="MA",'Invoice Summary'!$K$18&gt;0),"*",IF(AND('Invoice Charges Detail'!A315="EQ",'Invoice Summary'!$K$19&gt;0),"*",""))</f>
        <v/>
      </c>
    </row>
    <row r="316" spans="1:14" ht="17.25" customHeight="1" x14ac:dyDescent="0.2">
      <c r="A316" s="82"/>
      <c r="B316" s="82"/>
      <c r="C316" s="82"/>
      <c r="D316" s="82"/>
      <c r="E316" s="44"/>
      <c r="F316" s="245" t="s">
        <v>277</v>
      </c>
      <c r="G316" s="245"/>
      <c r="H316" s="247"/>
      <c r="I316" s="246"/>
      <c r="J316" s="245"/>
      <c r="K316" s="161" t="str">
        <f t="shared" si="8"/>
        <v xml:space="preserve"> </v>
      </c>
      <c r="L316" s="159" t="str">
        <f t="shared" si="9"/>
        <v/>
      </c>
      <c r="M316" s="160" t="str">
        <f>IF(J316="","",IF(A316="MA",I316*L316*(1+'Invoice Summary'!$K$18),IF(A316="EQ",I316*L316*(1+'Invoice Summary'!$K$19),I316*L316)))</f>
        <v/>
      </c>
      <c r="N316" s="188" t="str">
        <f>IF(AND('Invoice Charges Detail'!A316="MA",'Invoice Summary'!$K$18&gt;0),"*",IF(AND('Invoice Charges Detail'!A316="EQ",'Invoice Summary'!$K$19&gt;0),"*",""))</f>
        <v/>
      </c>
    </row>
    <row r="317" spans="1:14" ht="17.25" customHeight="1" x14ac:dyDescent="0.2">
      <c r="A317" s="82"/>
      <c r="B317" s="82"/>
      <c r="C317" s="82"/>
      <c r="D317" s="82"/>
      <c r="E317" s="44"/>
      <c r="F317" s="245" t="s">
        <v>277</v>
      </c>
      <c r="G317" s="245"/>
      <c r="H317" s="247"/>
      <c r="I317" s="246"/>
      <c r="J317" s="245"/>
      <c r="K317" s="161" t="str">
        <f t="shared" si="8"/>
        <v xml:space="preserve"> </v>
      </c>
      <c r="L317" s="159" t="str">
        <f t="shared" si="9"/>
        <v/>
      </c>
      <c r="M317" s="160" t="str">
        <f>IF(J317="","",IF(A317="MA",I317*L317*(1+'Invoice Summary'!$K$18),IF(A317="EQ",I317*L317*(1+'Invoice Summary'!$K$19),I317*L317)))</f>
        <v/>
      </c>
      <c r="N317" s="188" t="str">
        <f>IF(AND('Invoice Charges Detail'!A317="MA",'Invoice Summary'!$K$18&gt;0),"*",IF(AND('Invoice Charges Detail'!A317="EQ",'Invoice Summary'!$K$19&gt;0),"*",""))</f>
        <v/>
      </c>
    </row>
    <row r="318" spans="1:14" ht="17.25" customHeight="1" x14ac:dyDescent="0.2">
      <c r="A318" s="82"/>
      <c r="B318" s="82"/>
      <c r="C318" s="82"/>
      <c r="D318" s="82"/>
      <c r="E318" s="44"/>
      <c r="F318" s="245" t="s">
        <v>277</v>
      </c>
      <c r="G318" s="245"/>
      <c r="H318" s="247"/>
      <c r="I318" s="246"/>
      <c r="J318" s="245"/>
      <c r="K318" s="161" t="str">
        <f t="shared" si="8"/>
        <v xml:space="preserve"> </v>
      </c>
      <c r="L318" s="159" t="str">
        <f t="shared" si="9"/>
        <v/>
      </c>
      <c r="M318" s="160" t="str">
        <f>IF(J318="","",IF(A318="MA",I318*L318*(1+'Invoice Summary'!$K$18),IF(A318="EQ",I318*L318*(1+'Invoice Summary'!$K$19),I318*L318)))</f>
        <v/>
      </c>
      <c r="N318" s="188" t="str">
        <f>IF(AND('Invoice Charges Detail'!A318="MA",'Invoice Summary'!$K$18&gt;0),"*",IF(AND('Invoice Charges Detail'!A318="EQ",'Invoice Summary'!$K$19&gt;0),"*",""))</f>
        <v/>
      </c>
    </row>
    <row r="319" spans="1:14" ht="17.25" customHeight="1" x14ac:dyDescent="0.2">
      <c r="A319" s="82"/>
      <c r="B319" s="82"/>
      <c r="C319" s="82"/>
      <c r="D319" s="82"/>
      <c r="E319" s="44"/>
      <c r="F319" s="245" t="s">
        <v>277</v>
      </c>
      <c r="G319" s="245"/>
      <c r="H319" s="247"/>
      <c r="I319" s="246"/>
      <c r="J319" s="245"/>
      <c r="K319" s="161" t="str">
        <f t="shared" si="8"/>
        <v xml:space="preserve"> </v>
      </c>
      <c r="L319" s="159" t="str">
        <f t="shared" si="9"/>
        <v/>
      </c>
      <c r="M319" s="160" t="str">
        <f>IF(J319="","",IF(A319="MA",I319*L319*(1+'Invoice Summary'!$K$18),IF(A319="EQ",I319*L319*(1+'Invoice Summary'!$K$19),I319*L319)))</f>
        <v/>
      </c>
      <c r="N319" s="188" t="str">
        <f>IF(AND('Invoice Charges Detail'!A319="MA",'Invoice Summary'!$K$18&gt;0),"*",IF(AND('Invoice Charges Detail'!A319="EQ",'Invoice Summary'!$K$19&gt;0),"*",""))</f>
        <v/>
      </c>
    </row>
    <row r="320" spans="1:14" ht="17.25" customHeight="1" x14ac:dyDescent="0.2">
      <c r="A320" s="82"/>
      <c r="B320" s="82"/>
      <c r="C320" s="82"/>
      <c r="D320" s="82"/>
      <c r="E320" s="44"/>
      <c r="F320" s="245" t="s">
        <v>277</v>
      </c>
      <c r="G320" s="245"/>
      <c r="H320" s="247"/>
      <c r="I320" s="246"/>
      <c r="J320" s="245"/>
      <c r="K320" s="161" t="str">
        <f t="shared" si="8"/>
        <v xml:space="preserve"> </v>
      </c>
      <c r="L320" s="159" t="str">
        <f t="shared" si="9"/>
        <v/>
      </c>
      <c r="M320" s="160" t="str">
        <f>IF(J320="","",IF(A320="MA",I320*L320*(1+'Invoice Summary'!$K$18),IF(A320="EQ",I320*L320*(1+'Invoice Summary'!$K$19),I320*L320)))</f>
        <v/>
      </c>
      <c r="N320" s="188" t="str">
        <f>IF(AND('Invoice Charges Detail'!A320="MA",'Invoice Summary'!$K$18&gt;0),"*",IF(AND('Invoice Charges Detail'!A320="EQ",'Invoice Summary'!$K$19&gt;0),"*",""))</f>
        <v/>
      </c>
    </row>
    <row r="321" spans="1:14" ht="17.25" customHeight="1" x14ac:dyDescent="0.2">
      <c r="A321" s="82"/>
      <c r="B321" s="82"/>
      <c r="C321" s="82"/>
      <c r="D321" s="82"/>
      <c r="E321" s="44"/>
      <c r="F321" s="245" t="s">
        <v>277</v>
      </c>
      <c r="G321" s="245"/>
      <c r="H321" s="247"/>
      <c r="I321" s="246"/>
      <c r="J321" s="245"/>
      <c r="K321" s="161" t="str">
        <f t="shared" si="8"/>
        <v xml:space="preserve"> </v>
      </c>
      <c r="L321" s="159" t="str">
        <f t="shared" si="9"/>
        <v/>
      </c>
      <c r="M321" s="160" t="str">
        <f>IF(J321="","",IF(A321="MA",I321*L321*(1+'Invoice Summary'!$K$18),IF(A321="EQ",I321*L321*(1+'Invoice Summary'!$K$19),I321*L321)))</f>
        <v/>
      </c>
      <c r="N321" s="188" t="str">
        <f>IF(AND('Invoice Charges Detail'!A321="MA",'Invoice Summary'!$K$18&gt;0),"*",IF(AND('Invoice Charges Detail'!A321="EQ",'Invoice Summary'!$K$19&gt;0),"*",""))</f>
        <v/>
      </c>
    </row>
    <row r="322" spans="1:14" ht="17.25" customHeight="1" x14ac:dyDescent="0.2">
      <c r="A322" s="82"/>
      <c r="B322" s="82"/>
      <c r="C322" s="82"/>
      <c r="D322" s="82"/>
      <c r="E322" s="44"/>
      <c r="F322" s="245" t="s">
        <v>277</v>
      </c>
      <c r="G322" s="245"/>
      <c r="H322" s="247"/>
      <c r="I322" s="246"/>
      <c r="J322" s="245"/>
      <c r="K322" s="161" t="str">
        <f t="shared" si="8"/>
        <v xml:space="preserve"> </v>
      </c>
      <c r="L322" s="159" t="str">
        <f t="shared" si="9"/>
        <v/>
      </c>
      <c r="M322" s="160" t="str">
        <f>IF(J322="","",IF(A322="MA",I322*L322*(1+'Invoice Summary'!$K$18),IF(A322="EQ",I322*L322*(1+'Invoice Summary'!$K$19),I322*L322)))</f>
        <v/>
      </c>
      <c r="N322" s="188" t="str">
        <f>IF(AND('Invoice Charges Detail'!A322="MA",'Invoice Summary'!$K$18&gt;0),"*",IF(AND('Invoice Charges Detail'!A322="EQ",'Invoice Summary'!$K$19&gt;0),"*",""))</f>
        <v/>
      </c>
    </row>
    <row r="323" spans="1:14" ht="17.25" customHeight="1" x14ac:dyDescent="0.2">
      <c r="A323" s="82"/>
      <c r="B323" s="82"/>
      <c r="C323" s="82"/>
      <c r="D323" s="82"/>
      <c r="E323" s="44"/>
      <c r="F323" s="245" t="s">
        <v>277</v>
      </c>
      <c r="G323" s="245"/>
      <c r="H323" s="247"/>
      <c r="I323" s="246"/>
      <c r="J323" s="245"/>
      <c r="K323" s="161" t="str">
        <f t="shared" si="8"/>
        <v xml:space="preserve"> </v>
      </c>
      <c r="L323" s="159" t="str">
        <f t="shared" si="9"/>
        <v/>
      </c>
      <c r="M323" s="160" t="str">
        <f>IF(J323="","",IF(A323="MA",I323*L323*(1+'Invoice Summary'!$K$18),IF(A323="EQ",I323*L323*(1+'Invoice Summary'!$K$19),I323*L323)))</f>
        <v/>
      </c>
      <c r="N323" s="188" t="str">
        <f>IF(AND('Invoice Charges Detail'!A323="MA",'Invoice Summary'!$K$18&gt;0),"*",IF(AND('Invoice Charges Detail'!A323="EQ",'Invoice Summary'!$K$19&gt;0),"*",""))</f>
        <v/>
      </c>
    </row>
    <row r="324" spans="1:14" ht="17.25" customHeight="1" x14ac:dyDescent="0.2">
      <c r="A324" s="82"/>
      <c r="B324" s="82"/>
      <c r="C324" s="82"/>
      <c r="D324" s="82"/>
      <c r="E324" s="44"/>
      <c r="F324" s="245" t="s">
        <v>277</v>
      </c>
      <c r="G324" s="245"/>
      <c r="H324" s="247"/>
      <c r="I324" s="246"/>
      <c r="J324" s="245"/>
      <c r="K324" s="161" t="str">
        <f t="shared" si="8"/>
        <v xml:space="preserve"> </v>
      </c>
      <c r="L324" s="159" t="str">
        <f t="shared" si="9"/>
        <v/>
      </c>
      <c r="M324" s="160" t="str">
        <f>IF(J324="","",IF(A324="MA",I324*L324*(1+'Invoice Summary'!$K$18),IF(A324="EQ",I324*L324*(1+'Invoice Summary'!$K$19),I324*L324)))</f>
        <v/>
      </c>
      <c r="N324" s="188" t="str">
        <f>IF(AND('Invoice Charges Detail'!A324="MA",'Invoice Summary'!$K$18&gt;0),"*",IF(AND('Invoice Charges Detail'!A324="EQ",'Invoice Summary'!$K$19&gt;0),"*",""))</f>
        <v/>
      </c>
    </row>
    <row r="325" spans="1:14" ht="17.25" customHeight="1" x14ac:dyDescent="0.2">
      <c r="A325" s="82"/>
      <c r="B325" s="82"/>
      <c r="C325" s="82"/>
      <c r="D325" s="82"/>
      <c r="E325" s="44"/>
      <c r="F325" s="245" t="s">
        <v>277</v>
      </c>
      <c r="G325" s="245"/>
      <c r="H325" s="247"/>
      <c r="I325" s="246"/>
      <c r="J325" s="245"/>
      <c r="K325" s="161" t="str">
        <f t="shared" si="8"/>
        <v xml:space="preserve"> </v>
      </c>
      <c r="L325" s="159" t="str">
        <f t="shared" si="9"/>
        <v/>
      </c>
      <c r="M325" s="160" t="str">
        <f>IF(J325="","",IF(A325="MA",I325*L325*(1+'Invoice Summary'!$K$18),IF(A325="EQ",I325*L325*(1+'Invoice Summary'!$K$19),I325*L325)))</f>
        <v/>
      </c>
      <c r="N325" s="188" t="str">
        <f>IF(AND('Invoice Charges Detail'!A325="MA",'Invoice Summary'!$K$18&gt;0),"*",IF(AND('Invoice Charges Detail'!A325="EQ",'Invoice Summary'!$K$19&gt;0),"*",""))</f>
        <v/>
      </c>
    </row>
    <row r="326" spans="1:14" ht="17.25" customHeight="1" x14ac:dyDescent="0.2">
      <c r="A326" s="82"/>
      <c r="B326" s="82"/>
      <c r="C326" s="82"/>
      <c r="D326" s="82"/>
      <c r="E326" s="44"/>
      <c r="F326" s="245" t="s">
        <v>277</v>
      </c>
      <c r="G326" s="245"/>
      <c r="H326" s="247"/>
      <c r="I326" s="246"/>
      <c r="J326" s="245"/>
      <c r="K326" s="161" t="str">
        <f t="shared" si="8"/>
        <v xml:space="preserve"> </v>
      </c>
      <c r="L326" s="159" t="str">
        <f t="shared" si="9"/>
        <v/>
      </c>
      <c r="M326" s="160" t="str">
        <f>IF(J326="","",IF(A326="MA",I326*L326*(1+'Invoice Summary'!$K$18),IF(A326="EQ",I326*L326*(1+'Invoice Summary'!$K$19),I326*L326)))</f>
        <v/>
      </c>
      <c r="N326" s="188" t="str">
        <f>IF(AND('Invoice Charges Detail'!A326="MA",'Invoice Summary'!$K$18&gt;0),"*",IF(AND('Invoice Charges Detail'!A326="EQ",'Invoice Summary'!$K$19&gt;0),"*",""))</f>
        <v/>
      </c>
    </row>
    <row r="327" spans="1:14" ht="17.25" customHeight="1" x14ac:dyDescent="0.2">
      <c r="A327" s="82"/>
      <c r="B327" s="82"/>
      <c r="C327" s="82"/>
      <c r="D327" s="82"/>
      <c r="E327" s="44"/>
      <c r="F327" s="245" t="s">
        <v>277</v>
      </c>
      <c r="G327" s="245"/>
      <c r="H327" s="247"/>
      <c r="I327" s="246"/>
      <c r="J327" s="245"/>
      <c r="K327" s="161" t="str">
        <f t="shared" si="8"/>
        <v xml:space="preserve"> </v>
      </c>
      <c r="L327" s="159" t="str">
        <f t="shared" si="9"/>
        <v/>
      </c>
      <c r="M327" s="160" t="str">
        <f>IF(J327="","",IF(A327="MA",I327*L327*(1+'Invoice Summary'!$K$18),IF(A327="EQ",I327*L327*(1+'Invoice Summary'!$K$19),I327*L327)))</f>
        <v/>
      </c>
      <c r="N327" s="188" t="str">
        <f>IF(AND('Invoice Charges Detail'!A327="MA",'Invoice Summary'!$K$18&gt;0),"*",IF(AND('Invoice Charges Detail'!A327="EQ",'Invoice Summary'!$K$19&gt;0),"*",""))</f>
        <v/>
      </c>
    </row>
    <row r="328" spans="1:14" ht="17.25" customHeight="1" x14ac:dyDescent="0.2">
      <c r="A328" s="82"/>
      <c r="B328" s="82"/>
      <c r="C328" s="82"/>
      <c r="D328" s="82"/>
      <c r="E328" s="44"/>
      <c r="F328" s="245" t="s">
        <v>277</v>
      </c>
      <c r="G328" s="245"/>
      <c r="H328" s="247"/>
      <c r="I328" s="246"/>
      <c r="J328" s="245"/>
      <c r="K328" s="161" t="str">
        <f t="shared" si="8"/>
        <v xml:space="preserve"> </v>
      </c>
      <c r="L328" s="159" t="str">
        <f t="shared" si="9"/>
        <v/>
      </c>
      <c r="M328" s="160" t="str">
        <f>IF(J328="","",IF(A328="MA",I328*L328*(1+'Invoice Summary'!$K$18),IF(A328="EQ",I328*L328*(1+'Invoice Summary'!$K$19),I328*L328)))</f>
        <v/>
      </c>
      <c r="N328" s="188" t="str">
        <f>IF(AND('Invoice Charges Detail'!A328="MA",'Invoice Summary'!$K$18&gt;0),"*",IF(AND('Invoice Charges Detail'!A328="EQ",'Invoice Summary'!$K$19&gt;0),"*",""))</f>
        <v/>
      </c>
    </row>
    <row r="329" spans="1:14" ht="17.25" customHeight="1" x14ac:dyDescent="0.2">
      <c r="A329" s="82"/>
      <c r="B329" s="82"/>
      <c r="C329" s="82"/>
      <c r="D329" s="82"/>
      <c r="E329" s="44"/>
      <c r="F329" s="245" t="s">
        <v>277</v>
      </c>
      <c r="G329" s="245"/>
      <c r="H329" s="247"/>
      <c r="I329" s="246"/>
      <c r="J329" s="245"/>
      <c r="K329" s="161" t="str">
        <f t="shared" si="8"/>
        <v xml:space="preserve"> </v>
      </c>
      <c r="L329" s="159" t="str">
        <f t="shared" si="9"/>
        <v/>
      </c>
      <c r="M329" s="160" t="str">
        <f>IF(J329="","",IF(A329="MA",I329*L329*(1+'Invoice Summary'!$K$18),IF(A329="EQ",I329*L329*(1+'Invoice Summary'!$K$19),I329*L329)))</f>
        <v/>
      </c>
      <c r="N329" s="188" t="str">
        <f>IF(AND('Invoice Charges Detail'!A329="MA",'Invoice Summary'!$K$18&gt;0),"*",IF(AND('Invoice Charges Detail'!A329="EQ",'Invoice Summary'!$K$19&gt;0),"*",""))</f>
        <v/>
      </c>
    </row>
    <row r="330" spans="1:14" ht="17.25" customHeight="1" x14ac:dyDescent="0.2">
      <c r="A330" s="82"/>
      <c r="B330" s="82"/>
      <c r="C330" s="82"/>
      <c r="D330" s="82"/>
      <c r="E330" s="44"/>
      <c r="F330" s="245" t="s">
        <v>277</v>
      </c>
      <c r="G330" s="245"/>
      <c r="H330" s="247"/>
      <c r="I330" s="246"/>
      <c r="J330" s="245"/>
      <c r="K330" s="161" t="str">
        <f t="shared" si="8"/>
        <v xml:space="preserve"> </v>
      </c>
      <c r="L330" s="159" t="str">
        <f t="shared" si="9"/>
        <v/>
      </c>
      <c r="M330" s="160" t="str">
        <f>IF(J330="","",IF(A330="MA",I330*L330*(1+'Invoice Summary'!$K$18),IF(A330="EQ",I330*L330*(1+'Invoice Summary'!$K$19),I330*L330)))</f>
        <v/>
      </c>
      <c r="N330" s="188" t="str">
        <f>IF(AND('Invoice Charges Detail'!A330="MA",'Invoice Summary'!$K$18&gt;0),"*",IF(AND('Invoice Charges Detail'!A330="EQ",'Invoice Summary'!$K$19&gt;0),"*",""))</f>
        <v/>
      </c>
    </row>
    <row r="331" spans="1:14" ht="17.25" customHeight="1" x14ac:dyDescent="0.2">
      <c r="A331" s="82"/>
      <c r="B331" s="82"/>
      <c r="C331" s="82"/>
      <c r="D331" s="82"/>
      <c r="E331" s="44"/>
      <c r="F331" s="245" t="s">
        <v>277</v>
      </c>
      <c r="G331" s="245"/>
      <c r="H331" s="247"/>
      <c r="I331" s="246"/>
      <c r="J331" s="245"/>
      <c r="K331" s="161" t="str">
        <f t="shared" ref="K331:K394" si="10">IF(A331="LA",VLOOKUP(D331,EMP,2,FALSE),IF(A331="MA",D331,IF(A331="EQ",D331,IF(A331="RE",D331," "))))</f>
        <v xml:space="preserve"> </v>
      </c>
      <c r="L331" s="159" t="str">
        <f t="shared" ref="L331:L394" si="11">IF(A331="MA",VLOOKUP(D331,MA_COST,2,FALSE),IF(A331="LA",VLOOKUP(K331,LA_COST,2,FALSE),IF(A331="RE",VLOOKUP(D331,RE_COST,2,FALSE),IF(A331="EQ",VLOOKUP(D331,EQ_COST,2,FALSE),""))))</f>
        <v/>
      </c>
      <c r="M331" s="160" t="str">
        <f>IF(J331="","",IF(A331="MA",I331*L331*(1+'Invoice Summary'!$K$18),IF(A331="EQ",I331*L331*(1+'Invoice Summary'!$K$19),I331*L331)))</f>
        <v/>
      </c>
      <c r="N331" s="188" t="str">
        <f>IF(AND('Invoice Charges Detail'!A331="MA",'Invoice Summary'!$K$18&gt;0),"*",IF(AND('Invoice Charges Detail'!A331="EQ",'Invoice Summary'!$K$19&gt;0),"*",""))</f>
        <v/>
      </c>
    </row>
    <row r="332" spans="1:14" ht="17.25" customHeight="1" x14ac:dyDescent="0.2">
      <c r="A332" s="82"/>
      <c r="B332" s="82"/>
      <c r="C332" s="82"/>
      <c r="D332" s="82"/>
      <c r="E332" s="44"/>
      <c r="F332" s="245" t="s">
        <v>277</v>
      </c>
      <c r="G332" s="245"/>
      <c r="H332" s="247"/>
      <c r="I332" s="246"/>
      <c r="J332" s="245"/>
      <c r="K332" s="161" t="str">
        <f t="shared" si="10"/>
        <v xml:space="preserve"> </v>
      </c>
      <c r="L332" s="159" t="str">
        <f t="shared" si="11"/>
        <v/>
      </c>
      <c r="M332" s="160" t="str">
        <f>IF(J332="","",IF(A332="MA",I332*L332*(1+'Invoice Summary'!$K$18),IF(A332="EQ",I332*L332*(1+'Invoice Summary'!$K$19),I332*L332)))</f>
        <v/>
      </c>
      <c r="N332" s="188" t="str">
        <f>IF(AND('Invoice Charges Detail'!A332="MA",'Invoice Summary'!$K$18&gt;0),"*",IF(AND('Invoice Charges Detail'!A332="EQ",'Invoice Summary'!$K$19&gt;0),"*",""))</f>
        <v/>
      </c>
    </row>
    <row r="333" spans="1:14" ht="17.25" customHeight="1" x14ac:dyDescent="0.2">
      <c r="A333" s="82"/>
      <c r="B333" s="82"/>
      <c r="C333" s="82"/>
      <c r="D333" s="82"/>
      <c r="E333" s="44"/>
      <c r="F333" s="245" t="s">
        <v>277</v>
      </c>
      <c r="G333" s="245"/>
      <c r="H333" s="247"/>
      <c r="I333" s="246"/>
      <c r="J333" s="245"/>
      <c r="K333" s="161" t="str">
        <f t="shared" si="10"/>
        <v xml:space="preserve"> </v>
      </c>
      <c r="L333" s="159" t="str">
        <f t="shared" si="11"/>
        <v/>
      </c>
      <c r="M333" s="160" t="str">
        <f>IF(J333="","",IF(A333="MA",I333*L333*(1+'Invoice Summary'!$K$18),IF(A333="EQ",I333*L333*(1+'Invoice Summary'!$K$19),I333*L333)))</f>
        <v/>
      </c>
      <c r="N333" s="188" t="str">
        <f>IF(AND('Invoice Charges Detail'!A333="MA",'Invoice Summary'!$K$18&gt;0),"*",IF(AND('Invoice Charges Detail'!A333="EQ",'Invoice Summary'!$K$19&gt;0),"*",""))</f>
        <v/>
      </c>
    </row>
    <row r="334" spans="1:14" ht="17.25" customHeight="1" x14ac:dyDescent="0.2">
      <c r="A334" s="82"/>
      <c r="B334" s="82"/>
      <c r="C334" s="82"/>
      <c r="D334" s="82"/>
      <c r="E334" s="44"/>
      <c r="F334" s="245" t="s">
        <v>277</v>
      </c>
      <c r="G334" s="245"/>
      <c r="H334" s="247"/>
      <c r="I334" s="246"/>
      <c r="J334" s="245"/>
      <c r="K334" s="161" t="str">
        <f t="shared" si="10"/>
        <v xml:space="preserve"> </v>
      </c>
      <c r="L334" s="159" t="str">
        <f t="shared" si="11"/>
        <v/>
      </c>
      <c r="M334" s="160" t="str">
        <f>IF(J334="","",IF(A334="MA",I334*L334*(1+'Invoice Summary'!$K$18),IF(A334="EQ",I334*L334*(1+'Invoice Summary'!$K$19),I334*L334)))</f>
        <v/>
      </c>
      <c r="N334" s="188" t="str">
        <f>IF(AND('Invoice Charges Detail'!A334="MA",'Invoice Summary'!$K$18&gt;0),"*",IF(AND('Invoice Charges Detail'!A334="EQ",'Invoice Summary'!$K$19&gt;0),"*",""))</f>
        <v/>
      </c>
    </row>
    <row r="335" spans="1:14" ht="17.25" customHeight="1" x14ac:dyDescent="0.2">
      <c r="A335" s="82"/>
      <c r="B335" s="82"/>
      <c r="C335" s="82"/>
      <c r="D335" s="82"/>
      <c r="E335" s="44"/>
      <c r="F335" s="245" t="s">
        <v>277</v>
      </c>
      <c r="G335" s="245"/>
      <c r="H335" s="247"/>
      <c r="I335" s="246"/>
      <c r="J335" s="245"/>
      <c r="K335" s="161" t="str">
        <f t="shared" si="10"/>
        <v xml:space="preserve"> </v>
      </c>
      <c r="L335" s="159" t="str">
        <f t="shared" si="11"/>
        <v/>
      </c>
      <c r="M335" s="160" t="str">
        <f>IF(J335="","",IF(A335="MA",I335*L335*(1+'Invoice Summary'!$K$18),IF(A335="EQ",I335*L335*(1+'Invoice Summary'!$K$19),I335*L335)))</f>
        <v/>
      </c>
      <c r="N335" s="188" t="str">
        <f>IF(AND('Invoice Charges Detail'!A335="MA",'Invoice Summary'!$K$18&gt;0),"*",IF(AND('Invoice Charges Detail'!A335="EQ",'Invoice Summary'!$K$19&gt;0),"*",""))</f>
        <v/>
      </c>
    </row>
    <row r="336" spans="1:14" ht="17.25" customHeight="1" x14ac:dyDescent="0.2">
      <c r="A336" s="82"/>
      <c r="B336" s="82"/>
      <c r="C336" s="82"/>
      <c r="D336" s="82"/>
      <c r="E336" s="44"/>
      <c r="F336" s="245" t="s">
        <v>277</v>
      </c>
      <c r="G336" s="245"/>
      <c r="H336" s="247"/>
      <c r="I336" s="246"/>
      <c r="J336" s="245"/>
      <c r="K336" s="161" t="str">
        <f t="shared" si="10"/>
        <v xml:space="preserve"> </v>
      </c>
      <c r="L336" s="159" t="str">
        <f t="shared" si="11"/>
        <v/>
      </c>
      <c r="M336" s="160" t="str">
        <f>IF(J336="","",IF(A336="MA",I336*L336*(1+'Invoice Summary'!$K$18),IF(A336="EQ",I336*L336*(1+'Invoice Summary'!$K$19),I336*L336)))</f>
        <v/>
      </c>
      <c r="N336" s="188" t="str">
        <f>IF(AND('Invoice Charges Detail'!A336="MA",'Invoice Summary'!$K$18&gt;0),"*",IF(AND('Invoice Charges Detail'!A336="EQ",'Invoice Summary'!$K$19&gt;0),"*",""))</f>
        <v/>
      </c>
    </row>
    <row r="337" spans="1:14" ht="17.25" customHeight="1" x14ac:dyDescent="0.2">
      <c r="A337" s="82"/>
      <c r="B337" s="82"/>
      <c r="C337" s="82"/>
      <c r="D337" s="82"/>
      <c r="E337" s="44"/>
      <c r="F337" s="245" t="s">
        <v>277</v>
      </c>
      <c r="G337" s="245"/>
      <c r="H337" s="247"/>
      <c r="I337" s="246"/>
      <c r="J337" s="245"/>
      <c r="K337" s="161" t="str">
        <f t="shared" si="10"/>
        <v xml:space="preserve"> </v>
      </c>
      <c r="L337" s="159" t="str">
        <f t="shared" si="11"/>
        <v/>
      </c>
      <c r="M337" s="160" t="str">
        <f>IF(J337="","",IF(A337="MA",I337*L337*(1+'Invoice Summary'!$K$18),IF(A337="EQ",I337*L337*(1+'Invoice Summary'!$K$19),I337*L337)))</f>
        <v/>
      </c>
      <c r="N337" s="188" t="str">
        <f>IF(AND('Invoice Charges Detail'!A337="MA",'Invoice Summary'!$K$18&gt;0),"*",IF(AND('Invoice Charges Detail'!A337="EQ",'Invoice Summary'!$K$19&gt;0),"*",""))</f>
        <v/>
      </c>
    </row>
    <row r="338" spans="1:14" ht="17.25" customHeight="1" x14ac:dyDescent="0.2">
      <c r="A338" s="82"/>
      <c r="B338" s="82"/>
      <c r="C338" s="82"/>
      <c r="D338" s="82"/>
      <c r="E338" s="44"/>
      <c r="F338" s="245" t="s">
        <v>277</v>
      </c>
      <c r="G338" s="245"/>
      <c r="H338" s="247"/>
      <c r="I338" s="246"/>
      <c r="J338" s="245"/>
      <c r="K338" s="161" t="str">
        <f t="shared" si="10"/>
        <v xml:space="preserve"> </v>
      </c>
      <c r="L338" s="159" t="str">
        <f t="shared" si="11"/>
        <v/>
      </c>
      <c r="M338" s="160" t="str">
        <f>IF(J338="","",IF(A338="MA",I338*L338*(1+'Invoice Summary'!$K$18),IF(A338="EQ",I338*L338*(1+'Invoice Summary'!$K$19),I338*L338)))</f>
        <v/>
      </c>
      <c r="N338" s="188" t="str">
        <f>IF(AND('Invoice Charges Detail'!A338="MA",'Invoice Summary'!$K$18&gt;0),"*",IF(AND('Invoice Charges Detail'!A338="EQ",'Invoice Summary'!$K$19&gt;0),"*",""))</f>
        <v/>
      </c>
    </row>
    <row r="339" spans="1:14" ht="17.25" customHeight="1" x14ac:dyDescent="0.2">
      <c r="A339" s="82"/>
      <c r="B339" s="82"/>
      <c r="C339" s="82"/>
      <c r="D339" s="82"/>
      <c r="E339" s="44"/>
      <c r="F339" s="245" t="s">
        <v>277</v>
      </c>
      <c r="G339" s="245"/>
      <c r="H339" s="247"/>
      <c r="I339" s="246"/>
      <c r="J339" s="245"/>
      <c r="K339" s="161" t="str">
        <f t="shared" si="10"/>
        <v xml:space="preserve"> </v>
      </c>
      <c r="L339" s="159" t="str">
        <f t="shared" si="11"/>
        <v/>
      </c>
      <c r="M339" s="160" t="str">
        <f>IF(J339="","",IF(A339="MA",I339*L339*(1+'Invoice Summary'!$K$18),IF(A339="EQ",I339*L339*(1+'Invoice Summary'!$K$19),I339*L339)))</f>
        <v/>
      </c>
      <c r="N339" s="188" t="str">
        <f>IF(AND('Invoice Charges Detail'!A339="MA",'Invoice Summary'!$K$18&gt;0),"*",IF(AND('Invoice Charges Detail'!A339="EQ",'Invoice Summary'!$K$19&gt;0),"*",""))</f>
        <v/>
      </c>
    </row>
    <row r="340" spans="1:14" ht="17.25" customHeight="1" x14ac:dyDescent="0.2">
      <c r="A340" s="82"/>
      <c r="B340" s="82"/>
      <c r="C340" s="82"/>
      <c r="D340" s="82"/>
      <c r="E340" s="44"/>
      <c r="F340" s="245" t="s">
        <v>277</v>
      </c>
      <c r="G340" s="245"/>
      <c r="H340" s="247"/>
      <c r="I340" s="246"/>
      <c r="J340" s="245"/>
      <c r="K340" s="161" t="str">
        <f t="shared" si="10"/>
        <v xml:space="preserve"> </v>
      </c>
      <c r="L340" s="159" t="str">
        <f t="shared" si="11"/>
        <v/>
      </c>
      <c r="M340" s="160" t="str">
        <f>IF(J340="","",IF(A340="MA",I340*L340*(1+'Invoice Summary'!$K$18),IF(A340="EQ",I340*L340*(1+'Invoice Summary'!$K$19),I340*L340)))</f>
        <v/>
      </c>
      <c r="N340" s="188" t="str">
        <f>IF(AND('Invoice Charges Detail'!A340="MA",'Invoice Summary'!$K$18&gt;0),"*",IF(AND('Invoice Charges Detail'!A340="EQ",'Invoice Summary'!$K$19&gt;0),"*",""))</f>
        <v/>
      </c>
    </row>
    <row r="341" spans="1:14" ht="17.25" customHeight="1" x14ac:dyDescent="0.2">
      <c r="A341" s="82"/>
      <c r="B341" s="82"/>
      <c r="C341" s="82"/>
      <c r="D341" s="82"/>
      <c r="E341" s="44"/>
      <c r="F341" s="245" t="s">
        <v>277</v>
      </c>
      <c r="G341" s="245"/>
      <c r="H341" s="247"/>
      <c r="I341" s="246"/>
      <c r="J341" s="245"/>
      <c r="K341" s="161" t="str">
        <f t="shared" si="10"/>
        <v xml:space="preserve"> </v>
      </c>
      <c r="L341" s="159" t="str">
        <f t="shared" si="11"/>
        <v/>
      </c>
      <c r="M341" s="160" t="str">
        <f>IF(J341="","",IF(A341="MA",I341*L341*(1+'Invoice Summary'!$K$18),IF(A341="EQ",I341*L341*(1+'Invoice Summary'!$K$19),I341*L341)))</f>
        <v/>
      </c>
      <c r="N341" s="188" t="str">
        <f>IF(AND('Invoice Charges Detail'!A341="MA",'Invoice Summary'!$K$18&gt;0),"*",IF(AND('Invoice Charges Detail'!A341="EQ",'Invoice Summary'!$K$19&gt;0),"*",""))</f>
        <v/>
      </c>
    </row>
    <row r="342" spans="1:14" ht="17.25" customHeight="1" x14ac:dyDescent="0.2">
      <c r="A342" s="82"/>
      <c r="B342" s="82"/>
      <c r="C342" s="82"/>
      <c r="D342" s="82"/>
      <c r="E342" s="44"/>
      <c r="F342" s="245" t="s">
        <v>277</v>
      </c>
      <c r="G342" s="245"/>
      <c r="H342" s="247"/>
      <c r="I342" s="246"/>
      <c r="J342" s="245"/>
      <c r="K342" s="161" t="str">
        <f t="shared" si="10"/>
        <v xml:space="preserve"> </v>
      </c>
      <c r="L342" s="159" t="str">
        <f t="shared" si="11"/>
        <v/>
      </c>
      <c r="M342" s="160" t="str">
        <f>IF(J342="","",IF(A342="MA",I342*L342*(1+'Invoice Summary'!$K$18),IF(A342="EQ",I342*L342*(1+'Invoice Summary'!$K$19),I342*L342)))</f>
        <v/>
      </c>
      <c r="N342" s="188" t="str">
        <f>IF(AND('Invoice Charges Detail'!A342="MA",'Invoice Summary'!$K$18&gt;0),"*",IF(AND('Invoice Charges Detail'!A342="EQ",'Invoice Summary'!$K$19&gt;0),"*",""))</f>
        <v/>
      </c>
    </row>
    <row r="343" spans="1:14" ht="17.25" customHeight="1" x14ac:dyDescent="0.2">
      <c r="A343" s="82"/>
      <c r="B343" s="82"/>
      <c r="C343" s="82"/>
      <c r="D343" s="82"/>
      <c r="E343" s="44"/>
      <c r="F343" s="245" t="s">
        <v>277</v>
      </c>
      <c r="G343" s="245"/>
      <c r="H343" s="247"/>
      <c r="I343" s="246"/>
      <c r="J343" s="245"/>
      <c r="K343" s="161" t="str">
        <f t="shared" si="10"/>
        <v xml:space="preserve"> </v>
      </c>
      <c r="L343" s="159" t="str">
        <f t="shared" si="11"/>
        <v/>
      </c>
      <c r="M343" s="160" t="str">
        <f>IF(J343="","",IF(A343="MA",I343*L343*(1+'Invoice Summary'!$K$18),IF(A343="EQ",I343*L343*(1+'Invoice Summary'!$K$19),I343*L343)))</f>
        <v/>
      </c>
      <c r="N343" s="188" t="str">
        <f>IF(AND('Invoice Charges Detail'!A343="MA",'Invoice Summary'!$K$18&gt;0),"*",IF(AND('Invoice Charges Detail'!A343="EQ",'Invoice Summary'!$K$19&gt;0),"*",""))</f>
        <v/>
      </c>
    </row>
    <row r="344" spans="1:14" ht="17.25" customHeight="1" x14ac:dyDescent="0.2">
      <c r="A344" s="82"/>
      <c r="B344" s="82"/>
      <c r="C344" s="82"/>
      <c r="D344" s="82"/>
      <c r="E344" s="44"/>
      <c r="F344" s="245" t="s">
        <v>277</v>
      </c>
      <c r="G344" s="245"/>
      <c r="H344" s="247"/>
      <c r="I344" s="246"/>
      <c r="J344" s="245"/>
      <c r="K344" s="161" t="str">
        <f t="shared" si="10"/>
        <v xml:space="preserve"> </v>
      </c>
      <c r="L344" s="159" t="str">
        <f t="shared" si="11"/>
        <v/>
      </c>
      <c r="M344" s="160" t="str">
        <f>IF(J344="","",IF(A344="MA",I344*L344*(1+'Invoice Summary'!$K$18),IF(A344="EQ",I344*L344*(1+'Invoice Summary'!$K$19),I344*L344)))</f>
        <v/>
      </c>
      <c r="N344" s="188" t="str">
        <f>IF(AND('Invoice Charges Detail'!A344="MA",'Invoice Summary'!$K$18&gt;0),"*",IF(AND('Invoice Charges Detail'!A344="EQ",'Invoice Summary'!$K$19&gt;0),"*",""))</f>
        <v/>
      </c>
    </row>
    <row r="345" spans="1:14" ht="17.25" customHeight="1" x14ac:dyDescent="0.2">
      <c r="A345" s="82"/>
      <c r="B345" s="82"/>
      <c r="C345" s="82"/>
      <c r="D345" s="82"/>
      <c r="E345" s="44"/>
      <c r="F345" s="245" t="s">
        <v>277</v>
      </c>
      <c r="G345" s="245"/>
      <c r="H345" s="247"/>
      <c r="I345" s="246"/>
      <c r="J345" s="245"/>
      <c r="K345" s="161" t="str">
        <f t="shared" si="10"/>
        <v xml:space="preserve"> </v>
      </c>
      <c r="L345" s="159" t="str">
        <f t="shared" si="11"/>
        <v/>
      </c>
      <c r="M345" s="160" t="str">
        <f>IF(J345="","",IF(A345="MA",I345*L345*(1+'Invoice Summary'!$K$18),IF(A345="EQ",I345*L345*(1+'Invoice Summary'!$K$19),I345*L345)))</f>
        <v/>
      </c>
      <c r="N345" s="188" t="str">
        <f>IF(AND('Invoice Charges Detail'!A345="MA",'Invoice Summary'!$K$18&gt;0),"*",IF(AND('Invoice Charges Detail'!A345="EQ",'Invoice Summary'!$K$19&gt;0),"*",""))</f>
        <v/>
      </c>
    </row>
    <row r="346" spans="1:14" ht="17.25" customHeight="1" x14ac:dyDescent="0.2">
      <c r="A346" s="82"/>
      <c r="B346" s="82"/>
      <c r="C346" s="82"/>
      <c r="D346" s="82"/>
      <c r="E346" s="44"/>
      <c r="F346" s="245" t="s">
        <v>277</v>
      </c>
      <c r="G346" s="245"/>
      <c r="H346" s="247"/>
      <c r="I346" s="246"/>
      <c r="J346" s="245"/>
      <c r="K346" s="161" t="str">
        <f t="shared" si="10"/>
        <v xml:space="preserve"> </v>
      </c>
      <c r="L346" s="159" t="str">
        <f t="shared" si="11"/>
        <v/>
      </c>
      <c r="M346" s="160" t="str">
        <f>IF(J346="","",IF(A346="MA",I346*L346*(1+'Invoice Summary'!$K$18),IF(A346="EQ",I346*L346*(1+'Invoice Summary'!$K$19),I346*L346)))</f>
        <v/>
      </c>
      <c r="N346" s="188" t="str">
        <f>IF(AND('Invoice Charges Detail'!A346="MA",'Invoice Summary'!$K$18&gt;0),"*",IF(AND('Invoice Charges Detail'!A346="EQ",'Invoice Summary'!$K$19&gt;0),"*",""))</f>
        <v/>
      </c>
    </row>
    <row r="347" spans="1:14" ht="17.25" customHeight="1" x14ac:dyDescent="0.2">
      <c r="A347" s="82"/>
      <c r="B347" s="82"/>
      <c r="C347" s="82"/>
      <c r="D347" s="82"/>
      <c r="E347" s="44"/>
      <c r="F347" s="245" t="s">
        <v>277</v>
      </c>
      <c r="G347" s="245"/>
      <c r="H347" s="247"/>
      <c r="I347" s="246"/>
      <c r="J347" s="245"/>
      <c r="K347" s="161" t="str">
        <f t="shared" si="10"/>
        <v xml:space="preserve"> </v>
      </c>
      <c r="L347" s="159" t="str">
        <f t="shared" si="11"/>
        <v/>
      </c>
      <c r="M347" s="160" t="str">
        <f>IF(J347="","",IF(A347="MA",I347*L347*(1+'Invoice Summary'!$K$18),IF(A347="EQ",I347*L347*(1+'Invoice Summary'!$K$19),I347*L347)))</f>
        <v/>
      </c>
      <c r="N347" s="188" t="str">
        <f>IF(AND('Invoice Charges Detail'!A347="MA",'Invoice Summary'!$K$18&gt;0),"*",IF(AND('Invoice Charges Detail'!A347="EQ",'Invoice Summary'!$K$19&gt;0),"*",""))</f>
        <v/>
      </c>
    </row>
    <row r="348" spans="1:14" ht="17.25" customHeight="1" x14ac:dyDescent="0.2">
      <c r="A348" s="82"/>
      <c r="B348" s="82"/>
      <c r="C348" s="82"/>
      <c r="D348" s="82"/>
      <c r="E348" s="44"/>
      <c r="F348" s="245" t="s">
        <v>277</v>
      </c>
      <c r="G348" s="245"/>
      <c r="H348" s="247"/>
      <c r="I348" s="246"/>
      <c r="J348" s="245"/>
      <c r="K348" s="161" t="str">
        <f t="shared" si="10"/>
        <v xml:space="preserve"> </v>
      </c>
      <c r="L348" s="159" t="str">
        <f t="shared" si="11"/>
        <v/>
      </c>
      <c r="M348" s="160" t="str">
        <f>IF(J348="","",IF(A348="MA",I348*L348*(1+'Invoice Summary'!$K$18),IF(A348="EQ",I348*L348*(1+'Invoice Summary'!$K$19),I348*L348)))</f>
        <v/>
      </c>
      <c r="N348" s="188" t="str">
        <f>IF(AND('Invoice Charges Detail'!A348="MA",'Invoice Summary'!$K$18&gt;0),"*",IF(AND('Invoice Charges Detail'!A348="EQ",'Invoice Summary'!$K$19&gt;0),"*",""))</f>
        <v/>
      </c>
    </row>
    <row r="349" spans="1:14" ht="17.25" customHeight="1" x14ac:dyDescent="0.2">
      <c r="A349" s="82"/>
      <c r="B349" s="82"/>
      <c r="C349" s="82"/>
      <c r="D349" s="82"/>
      <c r="E349" s="44"/>
      <c r="F349" s="245" t="s">
        <v>277</v>
      </c>
      <c r="G349" s="245"/>
      <c r="H349" s="247"/>
      <c r="I349" s="246"/>
      <c r="J349" s="245"/>
      <c r="K349" s="161" t="str">
        <f t="shared" si="10"/>
        <v xml:space="preserve"> </v>
      </c>
      <c r="L349" s="159" t="str">
        <f t="shared" si="11"/>
        <v/>
      </c>
      <c r="M349" s="160" t="str">
        <f>IF(J349="","",IF(A349="MA",I349*L349*(1+'Invoice Summary'!$K$18),IF(A349="EQ",I349*L349*(1+'Invoice Summary'!$K$19),I349*L349)))</f>
        <v/>
      </c>
      <c r="N349" s="188" t="str">
        <f>IF(AND('Invoice Charges Detail'!A349="MA",'Invoice Summary'!$K$18&gt;0),"*",IF(AND('Invoice Charges Detail'!A349="EQ",'Invoice Summary'!$K$19&gt;0),"*",""))</f>
        <v/>
      </c>
    </row>
    <row r="350" spans="1:14" ht="17.25" customHeight="1" x14ac:dyDescent="0.2">
      <c r="A350" s="82"/>
      <c r="B350" s="82"/>
      <c r="C350" s="82"/>
      <c r="D350" s="82"/>
      <c r="E350" s="44"/>
      <c r="F350" s="245" t="s">
        <v>277</v>
      </c>
      <c r="G350" s="245"/>
      <c r="H350" s="247"/>
      <c r="I350" s="246"/>
      <c r="J350" s="245"/>
      <c r="K350" s="161" t="str">
        <f t="shared" si="10"/>
        <v xml:space="preserve"> </v>
      </c>
      <c r="L350" s="159" t="str">
        <f t="shared" si="11"/>
        <v/>
      </c>
      <c r="M350" s="160" t="str">
        <f>IF(J350="","",IF(A350="MA",I350*L350*(1+'Invoice Summary'!$K$18),IF(A350="EQ",I350*L350*(1+'Invoice Summary'!$K$19),I350*L350)))</f>
        <v/>
      </c>
      <c r="N350" s="188" t="str">
        <f>IF(AND('Invoice Charges Detail'!A350="MA",'Invoice Summary'!$K$18&gt;0),"*",IF(AND('Invoice Charges Detail'!A350="EQ",'Invoice Summary'!$K$19&gt;0),"*",""))</f>
        <v/>
      </c>
    </row>
    <row r="351" spans="1:14" ht="17.25" customHeight="1" x14ac:dyDescent="0.2">
      <c r="A351" s="82"/>
      <c r="B351" s="82"/>
      <c r="C351" s="82"/>
      <c r="D351" s="82"/>
      <c r="E351" s="44"/>
      <c r="F351" s="245" t="s">
        <v>277</v>
      </c>
      <c r="G351" s="245"/>
      <c r="H351" s="247"/>
      <c r="I351" s="246"/>
      <c r="J351" s="245"/>
      <c r="K351" s="161" t="str">
        <f t="shared" si="10"/>
        <v xml:space="preserve"> </v>
      </c>
      <c r="L351" s="159" t="str">
        <f t="shared" si="11"/>
        <v/>
      </c>
      <c r="M351" s="160" t="str">
        <f>IF(J351="","",IF(A351="MA",I351*L351*(1+'Invoice Summary'!$K$18),IF(A351="EQ",I351*L351*(1+'Invoice Summary'!$K$19),I351*L351)))</f>
        <v/>
      </c>
      <c r="N351" s="188" t="str">
        <f>IF(AND('Invoice Charges Detail'!A351="MA",'Invoice Summary'!$K$18&gt;0),"*",IF(AND('Invoice Charges Detail'!A351="EQ",'Invoice Summary'!$K$19&gt;0),"*",""))</f>
        <v/>
      </c>
    </row>
    <row r="352" spans="1:14" ht="17.25" customHeight="1" x14ac:dyDescent="0.2">
      <c r="A352" s="82"/>
      <c r="B352" s="82"/>
      <c r="C352" s="82"/>
      <c r="D352" s="82"/>
      <c r="E352" s="44"/>
      <c r="F352" s="245" t="s">
        <v>277</v>
      </c>
      <c r="G352" s="245"/>
      <c r="H352" s="247"/>
      <c r="I352" s="246"/>
      <c r="J352" s="245"/>
      <c r="K352" s="161" t="str">
        <f t="shared" si="10"/>
        <v xml:space="preserve"> </v>
      </c>
      <c r="L352" s="159" t="str">
        <f t="shared" si="11"/>
        <v/>
      </c>
      <c r="M352" s="160" t="str">
        <f>IF(J352="","",IF(A352="MA",I352*L352*(1+'Invoice Summary'!$K$18),IF(A352="EQ",I352*L352*(1+'Invoice Summary'!$K$19),I352*L352)))</f>
        <v/>
      </c>
      <c r="N352" s="188" t="str">
        <f>IF(AND('Invoice Charges Detail'!A352="MA",'Invoice Summary'!$K$18&gt;0),"*",IF(AND('Invoice Charges Detail'!A352="EQ",'Invoice Summary'!$K$19&gt;0),"*",""))</f>
        <v/>
      </c>
    </row>
    <row r="353" spans="1:14" ht="17.25" customHeight="1" x14ac:dyDescent="0.2">
      <c r="A353" s="82"/>
      <c r="B353" s="82"/>
      <c r="C353" s="82"/>
      <c r="D353" s="82"/>
      <c r="E353" s="44"/>
      <c r="F353" s="245" t="s">
        <v>277</v>
      </c>
      <c r="G353" s="245"/>
      <c r="H353" s="247"/>
      <c r="I353" s="246"/>
      <c r="J353" s="245"/>
      <c r="K353" s="161" t="str">
        <f t="shared" si="10"/>
        <v xml:space="preserve"> </v>
      </c>
      <c r="L353" s="159" t="str">
        <f t="shared" si="11"/>
        <v/>
      </c>
      <c r="M353" s="160" t="str">
        <f>IF(J353="","",IF(A353="MA",I353*L353*(1+'Invoice Summary'!$K$18),IF(A353="EQ",I353*L353*(1+'Invoice Summary'!$K$19),I353*L353)))</f>
        <v/>
      </c>
      <c r="N353" s="188" t="str">
        <f>IF(AND('Invoice Charges Detail'!A353="MA",'Invoice Summary'!$K$18&gt;0),"*",IF(AND('Invoice Charges Detail'!A353="EQ",'Invoice Summary'!$K$19&gt;0),"*",""))</f>
        <v/>
      </c>
    </row>
    <row r="354" spans="1:14" ht="17.25" customHeight="1" x14ac:dyDescent="0.2">
      <c r="A354" s="82"/>
      <c r="B354" s="82"/>
      <c r="C354" s="82"/>
      <c r="D354" s="82"/>
      <c r="E354" s="44"/>
      <c r="F354" s="245" t="s">
        <v>277</v>
      </c>
      <c r="G354" s="245"/>
      <c r="H354" s="247"/>
      <c r="I354" s="246"/>
      <c r="J354" s="245"/>
      <c r="K354" s="161" t="str">
        <f t="shared" si="10"/>
        <v xml:space="preserve"> </v>
      </c>
      <c r="L354" s="159" t="str">
        <f t="shared" si="11"/>
        <v/>
      </c>
      <c r="M354" s="160" t="str">
        <f>IF(J354="","",IF(A354="MA",I354*L354*(1+'Invoice Summary'!$K$18),IF(A354="EQ",I354*L354*(1+'Invoice Summary'!$K$19),I354*L354)))</f>
        <v/>
      </c>
      <c r="N354" s="188" t="str">
        <f>IF(AND('Invoice Charges Detail'!A354="MA",'Invoice Summary'!$K$18&gt;0),"*",IF(AND('Invoice Charges Detail'!A354="EQ",'Invoice Summary'!$K$19&gt;0),"*",""))</f>
        <v/>
      </c>
    </row>
    <row r="355" spans="1:14" ht="17.25" customHeight="1" x14ac:dyDescent="0.2">
      <c r="A355" s="82"/>
      <c r="B355" s="82"/>
      <c r="C355" s="82"/>
      <c r="D355" s="82"/>
      <c r="E355" s="44"/>
      <c r="F355" s="245" t="s">
        <v>277</v>
      </c>
      <c r="G355" s="245"/>
      <c r="H355" s="247"/>
      <c r="I355" s="246"/>
      <c r="J355" s="245"/>
      <c r="K355" s="161" t="str">
        <f t="shared" si="10"/>
        <v xml:space="preserve"> </v>
      </c>
      <c r="L355" s="159" t="str">
        <f t="shared" si="11"/>
        <v/>
      </c>
      <c r="M355" s="160" t="str">
        <f>IF(J355="","",IF(A355="MA",I355*L355*(1+'Invoice Summary'!$K$18),IF(A355="EQ",I355*L355*(1+'Invoice Summary'!$K$19),I355*L355)))</f>
        <v/>
      </c>
      <c r="N355" s="188" t="str">
        <f>IF(AND('Invoice Charges Detail'!A355="MA",'Invoice Summary'!$K$18&gt;0),"*",IF(AND('Invoice Charges Detail'!A355="EQ",'Invoice Summary'!$K$19&gt;0),"*",""))</f>
        <v/>
      </c>
    </row>
    <row r="356" spans="1:14" ht="17.25" customHeight="1" x14ac:dyDescent="0.2">
      <c r="A356" s="82"/>
      <c r="B356" s="82"/>
      <c r="C356" s="82"/>
      <c r="D356" s="82"/>
      <c r="E356" s="44"/>
      <c r="F356" s="245" t="s">
        <v>277</v>
      </c>
      <c r="G356" s="245"/>
      <c r="H356" s="247"/>
      <c r="I356" s="246"/>
      <c r="J356" s="245"/>
      <c r="K356" s="161" t="str">
        <f t="shared" si="10"/>
        <v xml:space="preserve"> </v>
      </c>
      <c r="L356" s="159" t="str">
        <f t="shared" si="11"/>
        <v/>
      </c>
      <c r="M356" s="160" t="str">
        <f>IF(J356="","",IF(A356="MA",I356*L356*(1+'Invoice Summary'!$K$18),IF(A356="EQ",I356*L356*(1+'Invoice Summary'!$K$19),I356*L356)))</f>
        <v/>
      </c>
      <c r="N356" s="188" t="str">
        <f>IF(AND('Invoice Charges Detail'!A356="MA",'Invoice Summary'!$K$18&gt;0),"*",IF(AND('Invoice Charges Detail'!A356="EQ",'Invoice Summary'!$K$19&gt;0),"*",""))</f>
        <v/>
      </c>
    </row>
    <row r="357" spans="1:14" ht="17.25" customHeight="1" x14ac:dyDescent="0.2">
      <c r="A357" s="82"/>
      <c r="B357" s="82"/>
      <c r="C357" s="82"/>
      <c r="D357" s="82"/>
      <c r="E357" s="44"/>
      <c r="F357" s="245" t="s">
        <v>277</v>
      </c>
      <c r="G357" s="245"/>
      <c r="H357" s="247"/>
      <c r="I357" s="246"/>
      <c r="J357" s="245"/>
      <c r="K357" s="161" t="str">
        <f t="shared" si="10"/>
        <v xml:space="preserve"> </v>
      </c>
      <c r="L357" s="159" t="str">
        <f t="shared" si="11"/>
        <v/>
      </c>
      <c r="M357" s="160" t="str">
        <f>IF(J357="","",IF(A357="MA",I357*L357*(1+'Invoice Summary'!$K$18),IF(A357="EQ",I357*L357*(1+'Invoice Summary'!$K$19),I357*L357)))</f>
        <v/>
      </c>
      <c r="N357" s="188" t="str">
        <f>IF(AND('Invoice Charges Detail'!A357="MA",'Invoice Summary'!$K$18&gt;0),"*",IF(AND('Invoice Charges Detail'!A357="EQ",'Invoice Summary'!$K$19&gt;0),"*",""))</f>
        <v/>
      </c>
    </row>
    <row r="358" spans="1:14" ht="17.25" customHeight="1" x14ac:dyDescent="0.2">
      <c r="A358" s="82"/>
      <c r="B358" s="82"/>
      <c r="C358" s="82"/>
      <c r="D358" s="82"/>
      <c r="E358" s="44"/>
      <c r="F358" s="245" t="s">
        <v>277</v>
      </c>
      <c r="G358" s="245"/>
      <c r="H358" s="247"/>
      <c r="I358" s="246"/>
      <c r="J358" s="245"/>
      <c r="K358" s="161" t="str">
        <f t="shared" si="10"/>
        <v xml:space="preserve"> </v>
      </c>
      <c r="L358" s="159" t="str">
        <f t="shared" si="11"/>
        <v/>
      </c>
      <c r="M358" s="160" t="str">
        <f>IF(J358="","",IF(A358="MA",I358*L358*(1+'Invoice Summary'!$K$18),IF(A358="EQ",I358*L358*(1+'Invoice Summary'!$K$19),I358*L358)))</f>
        <v/>
      </c>
      <c r="N358" s="188" t="str">
        <f>IF(AND('Invoice Charges Detail'!A358="MA",'Invoice Summary'!$K$18&gt;0),"*",IF(AND('Invoice Charges Detail'!A358="EQ",'Invoice Summary'!$K$19&gt;0),"*",""))</f>
        <v/>
      </c>
    </row>
    <row r="359" spans="1:14" ht="17.25" customHeight="1" x14ac:dyDescent="0.2">
      <c r="A359" s="82"/>
      <c r="B359" s="82"/>
      <c r="C359" s="82"/>
      <c r="D359" s="82"/>
      <c r="E359" s="44"/>
      <c r="F359" s="245" t="s">
        <v>277</v>
      </c>
      <c r="G359" s="245"/>
      <c r="H359" s="247"/>
      <c r="I359" s="246"/>
      <c r="J359" s="245"/>
      <c r="K359" s="161" t="str">
        <f t="shared" si="10"/>
        <v xml:space="preserve"> </v>
      </c>
      <c r="L359" s="159" t="str">
        <f t="shared" si="11"/>
        <v/>
      </c>
      <c r="M359" s="160" t="str">
        <f>IF(J359="","",IF(A359="MA",I359*L359*(1+'Invoice Summary'!$K$18),IF(A359="EQ",I359*L359*(1+'Invoice Summary'!$K$19),I359*L359)))</f>
        <v/>
      </c>
      <c r="N359" s="188" t="str">
        <f>IF(AND('Invoice Charges Detail'!A359="MA",'Invoice Summary'!$K$18&gt;0),"*",IF(AND('Invoice Charges Detail'!A359="EQ",'Invoice Summary'!$K$19&gt;0),"*",""))</f>
        <v/>
      </c>
    </row>
    <row r="360" spans="1:14" ht="17.25" customHeight="1" x14ac:dyDescent="0.2">
      <c r="A360" s="82"/>
      <c r="B360" s="82"/>
      <c r="C360" s="82"/>
      <c r="D360" s="82"/>
      <c r="E360" s="44"/>
      <c r="F360" s="245" t="s">
        <v>277</v>
      </c>
      <c r="G360" s="245"/>
      <c r="H360" s="247"/>
      <c r="I360" s="246"/>
      <c r="J360" s="245"/>
      <c r="K360" s="161" t="str">
        <f t="shared" si="10"/>
        <v xml:space="preserve"> </v>
      </c>
      <c r="L360" s="159" t="str">
        <f t="shared" si="11"/>
        <v/>
      </c>
      <c r="M360" s="160" t="str">
        <f>IF(J360="","",IF(A360="MA",I360*L360*(1+'Invoice Summary'!$K$18),IF(A360="EQ",I360*L360*(1+'Invoice Summary'!$K$19),I360*L360)))</f>
        <v/>
      </c>
      <c r="N360" s="188" t="str">
        <f>IF(AND('Invoice Charges Detail'!A360="MA",'Invoice Summary'!$K$18&gt;0),"*",IF(AND('Invoice Charges Detail'!A360="EQ",'Invoice Summary'!$K$19&gt;0),"*",""))</f>
        <v/>
      </c>
    </row>
    <row r="361" spans="1:14" ht="17.25" customHeight="1" x14ac:dyDescent="0.2">
      <c r="A361" s="82"/>
      <c r="B361" s="82"/>
      <c r="C361" s="82"/>
      <c r="D361" s="82"/>
      <c r="E361" s="44"/>
      <c r="F361" s="245" t="s">
        <v>277</v>
      </c>
      <c r="G361" s="245"/>
      <c r="H361" s="247"/>
      <c r="I361" s="246"/>
      <c r="J361" s="245"/>
      <c r="K361" s="161" t="str">
        <f t="shared" si="10"/>
        <v xml:space="preserve"> </v>
      </c>
      <c r="L361" s="159" t="str">
        <f t="shared" si="11"/>
        <v/>
      </c>
      <c r="M361" s="160" t="str">
        <f>IF(J361="","",IF(A361="MA",I361*L361*(1+'Invoice Summary'!$K$18),IF(A361="EQ",I361*L361*(1+'Invoice Summary'!$K$19),I361*L361)))</f>
        <v/>
      </c>
      <c r="N361" s="188" t="str">
        <f>IF(AND('Invoice Charges Detail'!A361="MA",'Invoice Summary'!$K$18&gt;0),"*",IF(AND('Invoice Charges Detail'!A361="EQ",'Invoice Summary'!$K$19&gt;0),"*",""))</f>
        <v/>
      </c>
    </row>
    <row r="362" spans="1:14" ht="17.25" customHeight="1" x14ac:dyDescent="0.2">
      <c r="A362" s="82"/>
      <c r="B362" s="82"/>
      <c r="C362" s="82"/>
      <c r="D362" s="82"/>
      <c r="E362" s="44"/>
      <c r="F362" s="245" t="s">
        <v>277</v>
      </c>
      <c r="G362" s="245"/>
      <c r="H362" s="247"/>
      <c r="I362" s="246"/>
      <c r="J362" s="245"/>
      <c r="K362" s="161" t="str">
        <f t="shared" si="10"/>
        <v xml:space="preserve"> </v>
      </c>
      <c r="L362" s="159" t="str">
        <f t="shared" si="11"/>
        <v/>
      </c>
      <c r="M362" s="160" t="str">
        <f>IF(J362="","",IF(A362="MA",I362*L362*(1+'Invoice Summary'!$K$18),IF(A362="EQ",I362*L362*(1+'Invoice Summary'!$K$19),I362*L362)))</f>
        <v/>
      </c>
      <c r="N362" s="188" t="str">
        <f>IF(AND('Invoice Charges Detail'!A362="MA",'Invoice Summary'!$K$18&gt;0),"*",IF(AND('Invoice Charges Detail'!A362="EQ",'Invoice Summary'!$K$19&gt;0),"*",""))</f>
        <v/>
      </c>
    </row>
    <row r="363" spans="1:14" ht="17.25" customHeight="1" x14ac:dyDescent="0.2">
      <c r="A363" s="82"/>
      <c r="B363" s="82"/>
      <c r="C363" s="82"/>
      <c r="D363" s="82"/>
      <c r="E363" s="44"/>
      <c r="F363" s="245" t="s">
        <v>277</v>
      </c>
      <c r="G363" s="245"/>
      <c r="H363" s="247"/>
      <c r="I363" s="246"/>
      <c r="J363" s="245"/>
      <c r="K363" s="161" t="str">
        <f t="shared" si="10"/>
        <v xml:space="preserve"> </v>
      </c>
      <c r="L363" s="159" t="str">
        <f t="shared" si="11"/>
        <v/>
      </c>
      <c r="M363" s="160" t="str">
        <f>IF(J363="","",IF(A363="MA",I363*L363*(1+'Invoice Summary'!$K$18),IF(A363="EQ",I363*L363*(1+'Invoice Summary'!$K$19),I363*L363)))</f>
        <v/>
      </c>
      <c r="N363" s="188" t="str">
        <f>IF(AND('Invoice Charges Detail'!A363="MA",'Invoice Summary'!$K$18&gt;0),"*",IF(AND('Invoice Charges Detail'!A363="EQ",'Invoice Summary'!$K$19&gt;0),"*",""))</f>
        <v/>
      </c>
    </row>
    <row r="364" spans="1:14" ht="17.25" customHeight="1" x14ac:dyDescent="0.2">
      <c r="A364" s="82"/>
      <c r="B364" s="82"/>
      <c r="C364" s="82"/>
      <c r="D364" s="82"/>
      <c r="E364" s="44"/>
      <c r="F364" s="245" t="s">
        <v>277</v>
      </c>
      <c r="G364" s="245"/>
      <c r="H364" s="247"/>
      <c r="I364" s="246"/>
      <c r="J364" s="245"/>
      <c r="K364" s="161" t="str">
        <f t="shared" si="10"/>
        <v xml:space="preserve"> </v>
      </c>
      <c r="L364" s="159" t="str">
        <f t="shared" si="11"/>
        <v/>
      </c>
      <c r="M364" s="160" t="str">
        <f>IF(J364="","",IF(A364="MA",I364*L364*(1+'Invoice Summary'!$K$18),IF(A364="EQ",I364*L364*(1+'Invoice Summary'!$K$19),I364*L364)))</f>
        <v/>
      </c>
      <c r="N364" s="188" t="str">
        <f>IF(AND('Invoice Charges Detail'!A364="MA",'Invoice Summary'!$K$18&gt;0),"*",IF(AND('Invoice Charges Detail'!A364="EQ",'Invoice Summary'!$K$19&gt;0),"*",""))</f>
        <v/>
      </c>
    </row>
    <row r="365" spans="1:14" ht="17.25" customHeight="1" x14ac:dyDescent="0.2">
      <c r="A365" s="82"/>
      <c r="B365" s="82"/>
      <c r="C365" s="82"/>
      <c r="D365" s="82"/>
      <c r="E365" s="44"/>
      <c r="F365" s="245" t="s">
        <v>277</v>
      </c>
      <c r="G365" s="245"/>
      <c r="H365" s="247"/>
      <c r="I365" s="246"/>
      <c r="J365" s="245"/>
      <c r="K365" s="161" t="str">
        <f t="shared" si="10"/>
        <v xml:space="preserve"> </v>
      </c>
      <c r="L365" s="159" t="str">
        <f t="shared" si="11"/>
        <v/>
      </c>
      <c r="M365" s="160" t="str">
        <f>IF(J365="","",IF(A365="MA",I365*L365*(1+'Invoice Summary'!$K$18),IF(A365="EQ",I365*L365*(1+'Invoice Summary'!$K$19),I365*L365)))</f>
        <v/>
      </c>
      <c r="N365" s="188" t="str">
        <f>IF(AND('Invoice Charges Detail'!A365="MA",'Invoice Summary'!$K$18&gt;0),"*",IF(AND('Invoice Charges Detail'!A365="EQ",'Invoice Summary'!$K$19&gt;0),"*",""))</f>
        <v/>
      </c>
    </row>
    <row r="366" spans="1:14" ht="17.25" customHeight="1" x14ac:dyDescent="0.2">
      <c r="A366" s="82"/>
      <c r="B366" s="82"/>
      <c r="C366" s="82"/>
      <c r="D366" s="82"/>
      <c r="E366" s="44"/>
      <c r="F366" s="245" t="s">
        <v>277</v>
      </c>
      <c r="G366" s="245"/>
      <c r="H366" s="247"/>
      <c r="I366" s="246"/>
      <c r="J366" s="245"/>
      <c r="K366" s="161" t="str">
        <f t="shared" si="10"/>
        <v xml:space="preserve"> </v>
      </c>
      <c r="L366" s="159" t="str">
        <f t="shared" si="11"/>
        <v/>
      </c>
      <c r="M366" s="160" t="str">
        <f>IF(J366="","",IF(A366="MA",I366*L366*(1+'Invoice Summary'!$K$18),IF(A366="EQ",I366*L366*(1+'Invoice Summary'!$K$19),I366*L366)))</f>
        <v/>
      </c>
      <c r="N366" s="188" t="str">
        <f>IF(AND('Invoice Charges Detail'!A366="MA",'Invoice Summary'!$K$18&gt;0),"*",IF(AND('Invoice Charges Detail'!A366="EQ",'Invoice Summary'!$K$19&gt;0),"*",""))</f>
        <v/>
      </c>
    </row>
    <row r="367" spans="1:14" ht="17.25" customHeight="1" x14ac:dyDescent="0.2">
      <c r="A367" s="82"/>
      <c r="B367" s="82"/>
      <c r="C367" s="82"/>
      <c r="D367" s="82"/>
      <c r="E367" s="44"/>
      <c r="F367" s="245" t="s">
        <v>277</v>
      </c>
      <c r="G367" s="245"/>
      <c r="H367" s="247"/>
      <c r="I367" s="246"/>
      <c r="J367" s="245"/>
      <c r="K367" s="161" t="str">
        <f t="shared" si="10"/>
        <v xml:space="preserve"> </v>
      </c>
      <c r="L367" s="159" t="str">
        <f t="shared" si="11"/>
        <v/>
      </c>
      <c r="M367" s="160" t="str">
        <f>IF(J367="","",IF(A367="MA",I367*L367*(1+'Invoice Summary'!$K$18),IF(A367="EQ",I367*L367*(1+'Invoice Summary'!$K$19),I367*L367)))</f>
        <v/>
      </c>
      <c r="N367" s="188" t="str">
        <f>IF(AND('Invoice Charges Detail'!A367="MA",'Invoice Summary'!$K$18&gt;0),"*",IF(AND('Invoice Charges Detail'!A367="EQ",'Invoice Summary'!$K$19&gt;0),"*",""))</f>
        <v/>
      </c>
    </row>
    <row r="368" spans="1:14" ht="17.25" customHeight="1" x14ac:dyDescent="0.2">
      <c r="A368" s="82"/>
      <c r="B368" s="82"/>
      <c r="C368" s="82"/>
      <c r="D368" s="82"/>
      <c r="E368" s="44"/>
      <c r="F368" s="245" t="s">
        <v>277</v>
      </c>
      <c r="G368" s="245"/>
      <c r="H368" s="247"/>
      <c r="I368" s="246"/>
      <c r="J368" s="245"/>
      <c r="K368" s="161" t="str">
        <f t="shared" si="10"/>
        <v xml:space="preserve"> </v>
      </c>
      <c r="L368" s="159" t="str">
        <f t="shared" si="11"/>
        <v/>
      </c>
      <c r="M368" s="160" t="str">
        <f>IF(J368="","",IF(A368="MA",I368*L368*(1+'Invoice Summary'!$K$18),IF(A368="EQ",I368*L368*(1+'Invoice Summary'!$K$19),I368*L368)))</f>
        <v/>
      </c>
      <c r="N368" s="188" t="str">
        <f>IF(AND('Invoice Charges Detail'!A368="MA",'Invoice Summary'!$K$18&gt;0),"*",IF(AND('Invoice Charges Detail'!A368="EQ",'Invoice Summary'!$K$19&gt;0),"*",""))</f>
        <v/>
      </c>
    </row>
    <row r="369" spans="1:14" ht="17.25" customHeight="1" x14ac:dyDescent="0.2">
      <c r="A369" s="82"/>
      <c r="B369" s="82"/>
      <c r="C369" s="82"/>
      <c r="D369" s="82"/>
      <c r="E369" s="44"/>
      <c r="F369" s="245" t="s">
        <v>277</v>
      </c>
      <c r="G369" s="245"/>
      <c r="H369" s="247"/>
      <c r="I369" s="246"/>
      <c r="J369" s="245"/>
      <c r="K369" s="161" t="str">
        <f t="shared" si="10"/>
        <v xml:space="preserve"> </v>
      </c>
      <c r="L369" s="159" t="str">
        <f t="shared" si="11"/>
        <v/>
      </c>
      <c r="M369" s="160" t="str">
        <f>IF(J369="","",IF(A369="MA",I369*L369*(1+'Invoice Summary'!$K$18),IF(A369="EQ",I369*L369*(1+'Invoice Summary'!$K$19),I369*L369)))</f>
        <v/>
      </c>
      <c r="N369" s="188" t="str">
        <f>IF(AND('Invoice Charges Detail'!A369="MA",'Invoice Summary'!$K$18&gt;0),"*",IF(AND('Invoice Charges Detail'!A369="EQ",'Invoice Summary'!$K$19&gt;0),"*",""))</f>
        <v/>
      </c>
    </row>
    <row r="370" spans="1:14" ht="17.25" customHeight="1" x14ac:dyDescent="0.2">
      <c r="A370" s="82"/>
      <c r="B370" s="82"/>
      <c r="C370" s="82"/>
      <c r="D370" s="82"/>
      <c r="E370" s="44"/>
      <c r="F370" s="245" t="s">
        <v>277</v>
      </c>
      <c r="G370" s="245"/>
      <c r="H370" s="247"/>
      <c r="I370" s="246"/>
      <c r="J370" s="245"/>
      <c r="K370" s="161" t="str">
        <f t="shared" si="10"/>
        <v xml:space="preserve"> </v>
      </c>
      <c r="L370" s="159" t="str">
        <f t="shared" si="11"/>
        <v/>
      </c>
      <c r="M370" s="160" t="str">
        <f>IF(J370="","",IF(A370="MA",I370*L370*(1+'Invoice Summary'!$K$18),IF(A370="EQ",I370*L370*(1+'Invoice Summary'!$K$19),I370*L370)))</f>
        <v/>
      </c>
      <c r="N370" s="188" t="str">
        <f>IF(AND('Invoice Charges Detail'!A370="MA",'Invoice Summary'!$K$18&gt;0),"*",IF(AND('Invoice Charges Detail'!A370="EQ",'Invoice Summary'!$K$19&gt;0),"*",""))</f>
        <v/>
      </c>
    </row>
    <row r="371" spans="1:14" ht="17.25" customHeight="1" x14ac:dyDescent="0.2">
      <c r="A371" s="82"/>
      <c r="B371" s="82"/>
      <c r="C371" s="82"/>
      <c r="D371" s="82"/>
      <c r="E371" s="44"/>
      <c r="F371" s="245" t="s">
        <v>277</v>
      </c>
      <c r="G371" s="245"/>
      <c r="H371" s="247"/>
      <c r="I371" s="246"/>
      <c r="J371" s="245"/>
      <c r="K371" s="161" t="str">
        <f t="shared" si="10"/>
        <v xml:space="preserve"> </v>
      </c>
      <c r="L371" s="159" t="str">
        <f t="shared" si="11"/>
        <v/>
      </c>
      <c r="M371" s="160" t="str">
        <f>IF(J371="","",IF(A371="MA",I371*L371*(1+'Invoice Summary'!$K$18),IF(A371="EQ",I371*L371*(1+'Invoice Summary'!$K$19),I371*L371)))</f>
        <v/>
      </c>
      <c r="N371" s="188" t="str">
        <f>IF(AND('Invoice Charges Detail'!A371="MA",'Invoice Summary'!$K$18&gt;0),"*",IF(AND('Invoice Charges Detail'!A371="EQ",'Invoice Summary'!$K$19&gt;0),"*",""))</f>
        <v/>
      </c>
    </row>
    <row r="372" spans="1:14" ht="17.25" customHeight="1" x14ac:dyDescent="0.2">
      <c r="A372" s="82"/>
      <c r="B372" s="82"/>
      <c r="C372" s="82"/>
      <c r="D372" s="82"/>
      <c r="E372" s="44"/>
      <c r="F372" s="245" t="s">
        <v>277</v>
      </c>
      <c r="G372" s="245"/>
      <c r="H372" s="247"/>
      <c r="I372" s="246"/>
      <c r="J372" s="245"/>
      <c r="K372" s="161" t="str">
        <f t="shared" si="10"/>
        <v xml:space="preserve"> </v>
      </c>
      <c r="L372" s="159" t="str">
        <f t="shared" si="11"/>
        <v/>
      </c>
      <c r="M372" s="160" t="str">
        <f>IF(J372="","",IF(A372="MA",I372*L372*(1+'Invoice Summary'!$K$18),IF(A372="EQ",I372*L372*(1+'Invoice Summary'!$K$19),I372*L372)))</f>
        <v/>
      </c>
      <c r="N372" s="188" t="str">
        <f>IF(AND('Invoice Charges Detail'!A372="MA",'Invoice Summary'!$K$18&gt;0),"*",IF(AND('Invoice Charges Detail'!A372="EQ",'Invoice Summary'!$K$19&gt;0),"*",""))</f>
        <v/>
      </c>
    </row>
    <row r="373" spans="1:14" ht="17.25" customHeight="1" x14ac:dyDescent="0.2">
      <c r="A373" s="82"/>
      <c r="B373" s="82"/>
      <c r="C373" s="82"/>
      <c r="D373" s="82"/>
      <c r="E373" s="44"/>
      <c r="F373" s="245" t="s">
        <v>277</v>
      </c>
      <c r="G373" s="245"/>
      <c r="H373" s="247"/>
      <c r="I373" s="246"/>
      <c r="J373" s="245"/>
      <c r="K373" s="161" t="str">
        <f t="shared" si="10"/>
        <v xml:space="preserve"> </v>
      </c>
      <c r="L373" s="159" t="str">
        <f t="shared" si="11"/>
        <v/>
      </c>
      <c r="M373" s="160" t="str">
        <f>IF(J373="","",IF(A373="MA",I373*L373*(1+'Invoice Summary'!$K$18),IF(A373="EQ",I373*L373*(1+'Invoice Summary'!$K$19),I373*L373)))</f>
        <v/>
      </c>
      <c r="N373" s="188" t="str">
        <f>IF(AND('Invoice Charges Detail'!A373="MA",'Invoice Summary'!$K$18&gt;0),"*",IF(AND('Invoice Charges Detail'!A373="EQ",'Invoice Summary'!$K$19&gt;0),"*",""))</f>
        <v/>
      </c>
    </row>
    <row r="374" spans="1:14" ht="17.25" customHeight="1" x14ac:dyDescent="0.2">
      <c r="A374" s="82"/>
      <c r="B374" s="82"/>
      <c r="C374" s="82"/>
      <c r="D374" s="82"/>
      <c r="E374" s="44"/>
      <c r="F374" s="245" t="s">
        <v>277</v>
      </c>
      <c r="G374" s="245"/>
      <c r="H374" s="247"/>
      <c r="I374" s="246"/>
      <c r="J374" s="245"/>
      <c r="K374" s="161" t="str">
        <f t="shared" si="10"/>
        <v xml:space="preserve"> </v>
      </c>
      <c r="L374" s="159" t="str">
        <f t="shared" si="11"/>
        <v/>
      </c>
      <c r="M374" s="160" t="str">
        <f>IF(J374="","",IF(A374="MA",I374*L374*(1+'Invoice Summary'!$K$18),IF(A374="EQ",I374*L374*(1+'Invoice Summary'!$K$19),I374*L374)))</f>
        <v/>
      </c>
      <c r="N374" s="188" t="str">
        <f>IF(AND('Invoice Charges Detail'!A374="MA",'Invoice Summary'!$K$18&gt;0),"*",IF(AND('Invoice Charges Detail'!A374="EQ",'Invoice Summary'!$K$19&gt;0),"*",""))</f>
        <v/>
      </c>
    </row>
    <row r="375" spans="1:14" ht="17.25" customHeight="1" x14ac:dyDescent="0.2">
      <c r="A375" s="82"/>
      <c r="B375" s="82"/>
      <c r="C375" s="82"/>
      <c r="D375" s="82"/>
      <c r="E375" s="44"/>
      <c r="F375" s="245" t="s">
        <v>277</v>
      </c>
      <c r="G375" s="245"/>
      <c r="H375" s="247"/>
      <c r="I375" s="246"/>
      <c r="J375" s="245"/>
      <c r="K375" s="161" t="str">
        <f t="shared" si="10"/>
        <v xml:space="preserve"> </v>
      </c>
      <c r="L375" s="159" t="str">
        <f t="shared" si="11"/>
        <v/>
      </c>
      <c r="M375" s="160" t="str">
        <f>IF(J375="","",IF(A375="MA",I375*L375*(1+'Invoice Summary'!$K$18),IF(A375="EQ",I375*L375*(1+'Invoice Summary'!$K$19),I375*L375)))</f>
        <v/>
      </c>
      <c r="N375" s="188" t="str">
        <f>IF(AND('Invoice Charges Detail'!A375="MA",'Invoice Summary'!$K$18&gt;0),"*",IF(AND('Invoice Charges Detail'!A375="EQ",'Invoice Summary'!$K$19&gt;0),"*",""))</f>
        <v/>
      </c>
    </row>
    <row r="376" spans="1:14" ht="17.25" customHeight="1" x14ac:dyDescent="0.2">
      <c r="A376" s="82"/>
      <c r="B376" s="82"/>
      <c r="C376" s="82"/>
      <c r="D376" s="82"/>
      <c r="E376" s="44"/>
      <c r="F376" s="245" t="s">
        <v>277</v>
      </c>
      <c r="G376" s="245"/>
      <c r="H376" s="247"/>
      <c r="I376" s="246"/>
      <c r="J376" s="245"/>
      <c r="K376" s="161" t="str">
        <f t="shared" si="10"/>
        <v xml:space="preserve"> </v>
      </c>
      <c r="L376" s="159" t="str">
        <f t="shared" si="11"/>
        <v/>
      </c>
      <c r="M376" s="160" t="str">
        <f>IF(J376="","",IF(A376="MA",I376*L376*(1+'Invoice Summary'!$K$18),IF(A376="EQ",I376*L376*(1+'Invoice Summary'!$K$19),I376*L376)))</f>
        <v/>
      </c>
      <c r="N376" s="188" t="str">
        <f>IF(AND('Invoice Charges Detail'!A376="MA",'Invoice Summary'!$K$18&gt;0),"*",IF(AND('Invoice Charges Detail'!A376="EQ",'Invoice Summary'!$K$19&gt;0),"*",""))</f>
        <v/>
      </c>
    </row>
    <row r="377" spans="1:14" ht="17.25" customHeight="1" x14ac:dyDescent="0.2">
      <c r="A377" s="82"/>
      <c r="B377" s="82"/>
      <c r="C377" s="82"/>
      <c r="D377" s="82"/>
      <c r="E377" s="44"/>
      <c r="F377" s="245" t="s">
        <v>277</v>
      </c>
      <c r="G377" s="245"/>
      <c r="H377" s="247"/>
      <c r="I377" s="246"/>
      <c r="J377" s="245"/>
      <c r="K377" s="161" t="str">
        <f t="shared" si="10"/>
        <v xml:space="preserve"> </v>
      </c>
      <c r="L377" s="159" t="str">
        <f t="shared" si="11"/>
        <v/>
      </c>
      <c r="M377" s="160" t="str">
        <f>IF(J377="","",IF(A377="MA",I377*L377*(1+'Invoice Summary'!$K$18),IF(A377="EQ",I377*L377*(1+'Invoice Summary'!$K$19),I377*L377)))</f>
        <v/>
      </c>
      <c r="N377" s="188" t="str">
        <f>IF(AND('Invoice Charges Detail'!A377="MA",'Invoice Summary'!$K$18&gt;0),"*",IF(AND('Invoice Charges Detail'!A377="EQ",'Invoice Summary'!$K$19&gt;0),"*",""))</f>
        <v/>
      </c>
    </row>
    <row r="378" spans="1:14" ht="17.25" customHeight="1" x14ac:dyDescent="0.2">
      <c r="A378" s="82"/>
      <c r="B378" s="82"/>
      <c r="C378" s="82"/>
      <c r="D378" s="82"/>
      <c r="E378" s="44"/>
      <c r="F378" s="245" t="s">
        <v>277</v>
      </c>
      <c r="G378" s="245"/>
      <c r="H378" s="247"/>
      <c r="I378" s="246"/>
      <c r="J378" s="245"/>
      <c r="K378" s="161" t="str">
        <f t="shared" si="10"/>
        <v xml:space="preserve"> </v>
      </c>
      <c r="L378" s="159" t="str">
        <f t="shared" si="11"/>
        <v/>
      </c>
      <c r="M378" s="160" t="str">
        <f>IF(J378="","",IF(A378="MA",I378*L378*(1+'Invoice Summary'!$K$18),IF(A378="EQ",I378*L378*(1+'Invoice Summary'!$K$19),I378*L378)))</f>
        <v/>
      </c>
      <c r="N378" s="188" t="str">
        <f>IF(AND('Invoice Charges Detail'!A378="MA",'Invoice Summary'!$K$18&gt;0),"*",IF(AND('Invoice Charges Detail'!A378="EQ",'Invoice Summary'!$K$19&gt;0),"*",""))</f>
        <v/>
      </c>
    </row>
    <row r="379" spans="1:14" ht="17.25" customHeight="1" x14ac:dyDescent="0.2">
      <c r="A379" s="82"/>
      <c r="B379" s="82"/>
      <c r="C379" s="82"/>
      <c r="D379" s="82"/>
      <c r="E379" s="44"/>
      <c r="F379" s="245" t="s">
        <v>277</v>
      </c>
      <c r="G379" s="245"/>
      <c r="H379" s="247"/>
      <c r="I379" s="246"/>
      <c r="J379" s="245"/>
      <c r="K379" s="161" t="str">
        <f t="shared" si="10"/>
        <v xml:space="preserve"> </v>
      </c>
      <c r="L379" s="159" t="str">
        <f t="shared" si="11"/>
        <v/>
      </c>
      <c r="M379" s="160" t="str">
        <f>IF(J379="","",IF(A379="MA",I379*L379*(1+'Invoice Summary'!$K$18),IF(A379="EQ",I379*L379*(1+'Invoice Summary'!$K$19),I379*L379)))</f>
        <v/>
      </c>
      <c r="N379" s="188" t="str">
        <f>IF(AND('Invoice Charges Detail'!A379="MA",'Invoice Summary'!$K$18&gt;0),"*",IF(AND('Invoice Charges Detail'!A379="EQ",'Invoice Summary'!$K$19&gt;0),"*",""))</f>
        <v/>
      </c>
    </row>
    <row r="380" spans="1:14" ht="17.25" customHeight="1" x14ac:dyDescent="0.2">
      <c r="A380" s="82"/>
      <c r="B380" s="82"/>
      <c r="C380" s="82"/>
      <c r="D380" s="82"/>
      <c r="E380" s="44"/>
      <c r="F380" s="245" t="s">
        <v>277</v>
      </c>
      <c r="G380" s="245"/>
      <c r="H380" s="247"/>
      <c r="I380" s="246"/>
      <c r="J380" s="245"/>
      <c r="K380" s="161" t="str">
        <f t="shared" si="10"/>
        <v xml:space="preserve"> </v>
      </c>
      <c r="L380" s="159" t="str">
        <f t="shared" si="11"/>
        <v/>
      </c>
      <c r="M380" s="160" t="str">
        <f>IF(J380="","",IF(A380="MA",I380*L380*(1+'Invoice Summary'!$K$18),IF(A380="EQ",I380*L380*(1+'Invoice Summary'!$K$19),I380*L380)))</f>
        <v/>
      </c>
      <c r="N380" s="188" t="str">
        <f>IF(AND('Invoice Charges Detail'!A380="MA",'Invoice Summary'!$K$18&gt;0),"*",IF(AND('Invoice Charges Detail'!A380="EQ",'Invoice Summary'!$K$19&gt;0),"*",""))</f>
        <v/>
      </c>
    </row>
    <row r="381" spans="1:14" ht="17.25" customHeight="1" x14ac:dyDescent="0.2">
      <c r="A381" s="82"/>
      <c r="B381" s="82"/>
      <c r="C381" s="82"/>
      <c r="D381" s="82"/>
      <c r="E381" s="44"/>
      <c r="F381" s="245" t="s">
        <v>277</v>
      </c>
      <c r="G381" s="245"/>
      <c r="H381" s="247"/>
      <c r="I381" s="246"/>
      <c r="J381" s="245"/>
      <c r="K381" s="161" t="str">
        <f t="shared" si="10"/>
        <v xml:space="preserve"> </v>
      </c>
      <c r="L381" s="159" t="str">
        <f t="shared" si="11"/>
        <v/>
      </c>
      <c r="M381" s="160" t="str">
        <f>IF(J381="","",IF(A381="MA",I381*L381*(1+'Invoice Summary'!$K$18),IF(A381="EQ",I381*L381*(1+'Invoice Summary'!$K$19),I381*L381)))</f>
        <v/>
      </c>
      <c r="N381" s="188" t="str">
        <f>IF(AND('Invoice Charges Detail'!A381="MA",'Invoice Summary'!$K$18&gt;0),"*",IF(AND('Invoice Charges Detail'!A381="EQ",'Invoice Summary'!$K$19&gt;0),"*",""))</f>
        <v/>
      </c>
    </row>
    <row r="382" spans="1:14" ht="17.25" customHeight="1" x14ac:dyDescent="0.2">
      <c r="A382" s="82"/>
      <c r="B382" s="82"/>
      <c r="C382" s="82"/>
      <c r="D382" s="82"/>
      <c r="E382" s="44"/>
      <c r="F382" s="245" t="s">
        <v>277</v>
      </c>
      <c r="G382" s="245"/>
      <c r="H382" s="247"/>
      <c r="I382" s="246"/>
      <c r="J382" s="245"/>
      <c r="K382" s="161" t="str">
        <f t="shared" si="10"/>
        <v xml:space="preserve"> </v>
      </c>
      <c r="L382" s="159" t="str">
        <f t="shared" si="11"/>
        <v/>
      </c>
      <c r="M382" s="160" t="str">
        <f>IF(J382="","",IF(A382="MA",I382*L382*(1+'Invoice Summary'!$K$18),IF(A382="EQ",I382*L382*(1+'Invoice Summary'!$K$19),I382*L382)))</f>
        <v/>
      </c>
      <c r="N382" s="188" t="str">
        <f>IF(AND('Invoice Charges Detail'!A382="MA",'Invoice Summary'!$K$18&gt;0),"*",IF(AND('Invoice Charges Detail'!A382="EQ",'Invoice Summary'!$K$19&gt;0),"*",""))</f>
        <v/>
      </c>
    </row>
    <row r="383" spans="1:14" ht="17.25" customHeight="1" x14ac:dyDescent="0.2">
      <c r="A383" s="82"/>
      <c r="B383" s="82"/>
      <c r="C383" s="82"/>
      <c r="D383" s="82"/>
      <c r="E383" s="44"/>
      <c r="F383" s="245" t="s">
        <v>277</v>
      </c>
      <c r="G383" s="245"/>
      <c r="H383" s="247"/>
      <c r="I383" s="246"/>
      <c r="J383" s="245"/>
      <c r="K383" s="161" t="str">
        <f t="shared" si="10"/>
        <v xml:space="preserve"> </v>
      </c>
      <c r="L383" s="159" t="str">
        <f t="shared" si="11"/>
        <v/>
      </c>
      <c r="M383" s="160" t="str">
        <f>IF(J383="","",IF(A383="MA",I383*L383*(1+'Invoice Summary'!$K$18),IF(A383="EQ",I383*L383*(1+'Invoice Summary'!$K$19),I383*L383)))</f>
        <v/>
      </c>
      <c r="N383" s="188" t="str">
        <f>IF(AND('Invoice Charges Detail'!A383="MA",'Invoice Summary'!$K$18&gt;0),"*",IF(AND('Invoice Charges Detail'!A383="EQ",'Invoice Summary'!$K$19&gt;0),"*",""))</f>
        <v/>
      </c>
    </row>
    <row r="384" spans="1:14" ht="17.25" customHeight="1" x14ac:dyDescent="0.2">
      <c r="A384" s="82"/>
      <c r="B384" s="82"/>
      <c r="C384" s="82"/>
      <c r="D384" s="82"/>
      <c r="E384" s="44"/>
      <c r="F384" s="245" t="s">
        <v>277</v>
      </c>
      <c r="G384" s="245"/>
      <c r="H384" s="247"/>
      <c r="I384" s="246"/>
      <c r="J384" s="245"/>
      <c r="K384" s="161" t="str">
        <f t="shared" si="10"/>
        <v xml:space="preserve"> </v>
      </c>
      <c r="L384" s="159" t="str">
        <f t="shared" si="11"/>
        <v/>
      </c>
      <c r="M384" s="160" t="str">
        <f>IF(J384="","",IF(A384="MA",I384*L384*(1+'Invoice Summary'!$K$18),IF(A384="EQ",I384*L384*(1+'Invoice Summary'!$K$19),I384*L384)))</f>
        <v/>
      </c>
      <c r="N384" s="188" t="str">
        <f>IF(AND('Invoice Charges Detail'!A384="MA",'Invoice Summary'!$K$18&gt;0),"*",IF(AND('Invoice Charges Detail'!A384="EQ",'Invoice Summary'!$K$19&gt;0),"*",""))</f>
        <v/>
      </c>
    </row>
    <row r="385" spans="1:14" ht="17.25" customHeight="1" x14ac:dyDescent="0.2">
      <c r="A385" s="82"/>
      <c r="B385" s="82"/>
      <c r="C385" s="82"/>
      <c r="D385" s="82"/>
      <c r="E385" s="44"/>
      <c r="F385" s="245" t="s">
        <v>277</v>
      </c>
      <c r="G385" s="245"/>
      <c r="H385" s="247"/>
      <c r="I385" s="246"/>
      <c r="J385" s="245"/>
      <c r="K385" s="161" t="str">
        <f t="shared" si="10"/>
        <v xml:space="preserve"> </v>
      </c>
      <c r="L385" s="159" t="str">
        <f t="shared" si="11"/>
        <v/>
      </c>
      <c r="M385" s="160" t="str">
        <f>IF(J385="","",IF(A385="MA",I385*L385*(1+'Invoice Summary'!$K$18),IF(A385="EQ",I385*L385*(1+'Invoice Summary'!$K$19),I385*L385)))</f>
        <v/>
      </c>
      <c r="N385" s="188" t="str">
        <f>IF(AND('Invoice Charges Detail'!A385="MA",'Invoice Summary'!$K$18&gt;0),"*",IF(AND('Invoice Charges Detail'!A385="EQ",'Invoice Summary'!$K$19&gt;0),"*",""))</f>
        <v/>
      </c>
    </row>
    <row r="386" spans="1:14" ht="17.25" customHeight="1" x14ac:dyDescent="0.2">
      <c r="A386" s="82"/>
      <c r="B386" s="82"/>
      <c r="C386" s="82"/>
      <c r="D386" s="82"/>
      <c r="E386" s="44"/>
      <c r="F386" s="245" t="s">
        <v>277</v>
      </c>
      <c r="G386" s="245"/>
      <c r="H386" s="247"/>
      <c r="I386" s="246"/>
      <c r="J386" s="245"/>
      <c r="K386" s="161" t="str">
        <f t="shared" si="10"/>
        <v xml:space="preserve"> </v>
      </c>
      <c r="L386" s="159" t="str">
        <f t="shared" si="11"/>
        <v/>
      </c>
      <c r="M386" s="160" t="str">
        <f>IF(J386="","",IF(A386="MA",I386*L386*(1+'Invoice Summary'!$K$18),IF(A386="EQ",I386*L386*(1+'Invoice Summary'!$K$19),I386*L386)))</f>
        <v/>
      </c>
      <c r="N386" s="188" t="str">
        <f>IF(AND('Invoice Charges Detail'!A386="MA",'Invoice Summary'!$K$18&gt;0),"*",IF(AND('Invoice Charges Detail'!A386="EQ",'Invoice Summary'!$K$19&gt;0),"*",""))</f>
        <v/>
      </c>
    </row>
    <row r="387" spans="1:14" ht="17.25" customHeight="1" x14ac:dyDescent="0.2">
      <c r="A387" s="82"/>
      <c r="B387" s="82"/>
      <c r="C387" s="82"/>
      <c r="D387" s="82"/>
      <c r="E387" s="44"/>
      <c r="F387" s="245" t="s">
        <v>277</v>
      </c>
      <c r="G387" s="245"/>
      <c r="H387" s="247"/>
      <c r="I387" s="246"/>
      <c r="J387" s="245"/>
      <c r="K387" s="161" t="str">
        <f t="shared" si="10"/>
        <v xml:space="preserve"> </v>
      </c>
      <c r="L387" s="159" t="str">
        <f t="shared" si="11"/>
        <v/>
      </c>
      <c r="M387" s="160" t="str">
        <f>IF(J387="","",IF(A387="MA",I387*L387*(1+'Invoice Summary'!$K$18),IF(A387="EQ",I387*L387*(1+'Invoice Summary'!$K$19),I387*L387)))</f>
        <v/>
      </c>
      <c r="N387" s="188" t="str">
        <f>IF(AND('Invoice Charges Detail'!A387="MA",'Invoice Summary'!$K$18&gt;0),"*",IF(AND('Invoice Charges Detail'!A387="EQ",'Invoice Summary'!$K$19&gt;0),"*",""))</f>
        <v/>
      </c>
    </row>
    <row r="388" spans="1:14" ht="17.25" customHeight="1" x14ac:dyDescent="0.2">
      <c r="A388" s="82"/>
      <c r="B388" s="82"/>
      <c r="C388" s="82"/>
      <c r="D388" s="82"/>
      <c r="E388" s="44"/>
      <c r="F388" s="245" t="s">
        <v>277</v>
      </c>
      <c r="G388" s="245"/>
      <c r="H388" s="247"/>
      <c r="I388" s="246"/>
      <c r="J388" s="245"/>
      <c r="K388" s="161" t="str">
        <f t="shared" si="10"/>
        <v xml:space="preserve"> </v>
      </c>
      <c r="L388" s="159" t="str">
        <f t="shared" si="11"/>
        <v/>
      </c>
      <c r="M388" s="160" t="str">
        <f>IF(J388="","",IF(A388="MA",I388*L388*(1+'Invoice Summary'!$K$18),IF(A388="EQ",I388*L388*(1+'Invoice Summary'!$K$19),I388*L388)))</f>
        <v/>
      </c>
      <c r="N388" s="188" t="str">
        <f>IF(AND('Invoice Charges Detail'!A388="MA",'Invoice Summary'!$K$18&gt;0),"*",IF(AND('Invoice Charges Detail'!A388="EQ",'Invoice Summary'!$K$19&gt;0),"*",""))</f>
        <v/>
      </c>
    </row>
    <row r="389" spans="1:14" ht="17.25" customHeight="1" x14ac:dyDescent="0.2">
      <c r="A389" s="82"/>
      <c r="B389" s="82"/>
      <c r="C389" s="82"/>
      <c r="D389" s="82"/>
      <c r="E389" s="44"/>
      <c r="F389" s="245" t="s">
        <v>277</v>
      </c>
      <c r="G389" s="245"/>
      <c r="H389" s="247"/>
      <c r="I389" s="246"/>
      <c r="J389" s="245"/>
      <c r="K389" s="161" t="str">
        <f t="shared" si="10"/>
        <v xml:space="preserve"> </v>
      </c>
      <c r="L389" s="159" t="str">
        <f t="shared" si="11"/>
        <v/>
      </c>
      <c r="M389" s="160" t="str">
        <f>IF(J389="","",IF(A389="MA",I389*L389*(1+'Invoice Summary'!$K$18),IF(A389="EQ",I389*L389*(1+'Invoice Summary'!$K$19),I389*L389)))</f>
        <v/>
      </c>
      <c r="N389" s="188" t="str">
        <f>IF(AND('Invoice Charges Detail'!A389="MA",'Invoice Summary'!$K$18&gt;0),"*",IF(AND('Invoice Charges Detail'!A389="EQ",'Invoice Summary'!$K$19&gt;0),"*",""))</f>
        <v/>
      </c>
    </row>
    <row r="390" spans="1:14" ht="17.25" customHeight="1" x14ac:dyDescent="0.2">
      <c r="A390" s="82"/>
      <c r="B390" s="82"/>
      <c r="C390" s="82"/>
      <c r="D390" s="82"/>
      <c r="E390" s="44"/>
      <c r="F390" s="245" t="s">
        <v>277</v>
      </c>
      <c r="G390" s="245"/>
      <c r="H390" s="247"/>
      <c r="I390" s="246"/>
      <c r="J390" s="245"/>
      <c r="K390" s="161" t="str">
        <f t="shared" si="10"/>
        <v xml:space="preserve"> </v>
      </c>
      <c r="L390" s="159" t="str">
        <f t="shared" si="11"/>
        <v/>
      </c>
      <c r="M390" s="160" t="str">
        <f>IF(J390="","",IF(A390="MA",I390*L390*(1+'Invoice Summary'!$K$18),IF(A390="EQ",I390*L390*(1+'Invoice Summary'!$K$19),I390*L390)))</f>
        <v/>
      </c>
      <c r="N390" s="188" t="str">
        <f>IF(AND('Invoice Charges Detail'!A390="MA",'Invoice Summary'!$K$18&gt;0),"*",IF(AND('Invoice Charges Detail'!A390="EQ",'Invoice Summary'!$K$19&gt;0),"*",""))</f>
        <v/>
      </c>
    </row>
    <row r="391" spans="1:14" ht="17.25" customHeight="1" x14ac:dyDescent="0.2">
      <c r="A391" s="82"/>
      <c r="B391" s="82"/>
      <c r="C391" s="82"/>
      <c r="D391" s="82"/>
      <c r="E391" s="44"/>
      <c r="F391" s="245" t="s">
        <v>277</v>
      </c>
      <c r="G391" s="245"/>
      <c r="H391" s="247"/>
      <c r="I391" s="246"/>
      <c r="J391" s="245"/>
      <c r="K391" s="161" t="str">
        <f t="shared" si="10"/>
        <v xml:space="preserve"> </v>
      </c>
      <c r="L391" s="159" t="str">
        <f t="shared" si="11"/>
        <v/>
      </c>
      <c r="M391" s="160" t="str">
        <f>IF(J391="","",IF(A391="MA",I391*L391*(1+'Invoice Summary'!$K$18),IF(A391="EQ",I391*L391*(1+'Invoice Summary'!$K$19),I391*L391)))</f>
        <v/>
      </c>
      <c r="N391" s="188" t="str">
        <f>IF(AND('Invoice Charges Detail'!A391="MA",'Invoice Summary'!$K$18&gt;0),"*",IF(AND('Invoice Charges Detail'!A391="EQ",'Invoice Summary'!$K$19&gt;0),"*",""))</f>
        <v/>
      </c>
    </row>
    <row r="392" spans="1:14" ht="17.25" customHeight="1" x14ac:dyDescent="0.2">
      <c r="A392" s="82"/>
      <c r="B392" s="82"/>
      <c r="C392" s="82"/>
      <c r="D392" s="82"/>
      <c r="E392" s="44"/>
      <c r="F392" s="245" t="s">
        <v>277</v>
      </c>
      <c r="G392" s="245"/>
      <c r="H392" s="247"/>
      <c r="I392" s="246"/>
      <c r="J392" s="245"/>
      <c r="K392" s="161" t="str">
        <f t="shared" si="10"/>
        <v xml:space="preserve"> </v>
      </c>
      <c r="L392" s="159" t="str">
        <f t="shared" si="11"/>
        <v/>
      </c>
      <c r="M392" s="160" t="str">
        <f>IF(J392="","",IF(A392="MA",I392*L392*(1+'Invoice Summary'!$K$18),IF(A392="EQ",I392*L392*(1+'Invoice Summary'!$K$19),I392*L392)))</f>
        <v/>
      </c>
      <c r="N392" s="188" t="str">
        <f>IF(AND('Invoice Charges Detail'!A392="MA",'Invoice Summary'!$K$18&gt;0),"*",IF(AND('Invoice Charges Detail'!A392="EQ",'Invoice Summary'!$K$19&gt;0),"*",""))</f>
        <v/>
      </c>
    </row>
    <row r="393" spans="1:14" ht="17.25" customHeight="1" x14ac:dyDescent="0.2">
      <c r="A393" s="82"/>
      <c r="B393" s="82"/>
      <c r="C393" s="82"/>
      <c r="D393" s="82"/>
      <c r="E393" s="44"/>
      <c r="F393" s="245" t="s">
        <v>277</v>
      </c>
      <c r="G393" s="245"/>
      <c r="H393" s="247"/>
      <c r="I393" s="246"/>
      <c r="J393" s="245"/>
      <c r="K393" s="161" t="str">
        <f t="shared" si="10"/>
        <v xml:space="preserve"> </v>
      </c>
      <c r="L393" s="159" t="str">
        <f t="shared" si="11"/>
        <v/>
      </c>
      <c r="M393" s="160" t="str">
        <f>IF(J393="","",IF(A393="MA",I393*L393*(1+'Invoice Summary'!$K$18),IF(A393="EQ",I393*L393*(1+'Invoice Summary'!$K$19),I393*L393)))</f>
        <v/>
      </c>
      <c r="N393" s="188" t="str">
        <f>IF(AND('Invoice Charges Detail'!A393="MA",'Invoice Summary'!$K$18&gt;0),"*",IF(AND('Invoice Charges Detail'!A393="EQ",'Invoice Summary'!$K$19&gt;0),"*",""))</f>
        <v/>
      </c>
    </row>
    <row r="394" spans="1:14" ht="17.25" customHeight="1" x14ac:dyDescent="0.2">
      <c r="A394" s="82"/>
      <c r="B394" s="82"/>
      <c r="C394" s="82"/>
      <c r="D394" s="82"/>
      <c r="E394" s="44"/>
      <c r="F394" s="245" t="s">
        <v>277</v>
      </c>
      <c r="G394" s="245"/>
      <c r="H394" s="247"/>
      <c r="I394" s="246"/>
      <c r="J394" s="245"/>
      <c r="K394" s="161" t="str">
        <f t="shared" si="10"/>
        <v xml:space="preserve"> </v>
      </c>
      <c r="L394" s="159" t="str">
        <f t="shared" si="11"/>
        <v/>
      </c>
      <c r="M394" s="160" t="str">
        <f>IF(J394="","",IF(A394="MA",I394*L394*(1+'Invoice Summary'!$K$18),IF(A394="EQ",I394*L394*(1+'Invoice Summary'!$K$19),I394*L394)))</f>
        <v/>
      </c>
      <c r="N394" s="188" t="str">
        <f>IF(AND('Invoice Charges Detail'!A394="MA",'Invoice Summary'!$K$18&gt;0),"*",IF(AND('Invoice Charges Detail'!A394="EQ",'Invoice Summary'!$K$19&gt;0),"*",""))</f>
        <v/>
      </c>
    </row>
    <row r="395" spans="1:14" ht="17.25" customHeight="1" x14ac:dyDescent="0.2">
      <c r="A395" s="82"/>
      <c r="B395" s="82"/>
      <c r="C395" s="82"/>
      <c r="D395" s="82"/>
      <c r="E395" s="44"/>
      <c r="F395" s="245" t="s">
        <v>277</v>
      </c>
      <c r="G395" s="245"/>
      <c r="H395" s="247"/>
      <c r="I395" s="246"/>
      <c r="J395" s="245"/>
      <c r="K395" s="161" t="str">
        <f t="shared" ref="K395:K458" si="12">IF(A395="LA",VLOOKUP(D395,EMP,2,FALSE),IF(A395="MA",D395,IF(A395="EQ",D395,IF(A395="RE",D395," "))))</f>
        <v xml:space="preserve"> </v>
      </c>
      <c r="L395" s="159" t="str">
        <f t="shared" ref="L395:L458" si="13">IF(A395="MA",VLOOKUP(D395,MA_COST,2,FALSE),IF(A395="LA",VLOOKUP(K395,LA_COST,2,FALSE),IF(A395="RE",VLOOKUP(D395,RE_COST,2,FALSE),IF(A395="EQ",VLOOKUP(D395,EQ_COST,2,FALSE),""))))</f>
        <v/>
      </c>
      <c r="M395" s="160" t="str">
        <f>IF(J395="","",IF(A395="MA",I395*L395*(1+'Invoice Summary'!$K$18),IF(A395="EQ",I395*L395*(1+'Invoice Summary'!$K$19),I395*L395)))</f>
        <v/>
      </c>
      <c r="N395" s="188" t="str">
        <f>IF(AND('Invoice Charges Detail'!A395="MA",'Invoice Summary'!$K$18&gt;0),"*",IF(AND('Invoice Charges Detail'!A395="EQ",'Invoice Summary'!$K$19&gt;0),"*",""))</f>
        <v/>
      </c>
    </row>
    <row r="396" spans="1:14" ht="17.25" customHeight="1" x14ac:dyDescent="0.2">
      <c r="A396" s="82"/>
      <c r="B396" s="82"/>
      <c r="C396" s="82"/>
      <c r="D396" s="82"/>
      <c r="E396" s="44"/>
      <c r="F396" s="245" t="s">
        <v>277</v>
      </c>
      <c r="G396" s="245"/>
      <c r="H396" s="247"/>
      <c r="I396" s="246"/>
      <c r="J396" s="245"/>
      <c r="K396" s="161" t="str">
        <f t="shared" si="12"/>
        <v xml:space="preserve"> </v>
      </c>
      <c r="L396" s="159" t="str">
        <f t="shared" si="13"/>
        <v/>
      </c>
      <c r="M396" s="160" t="str">
        <f>IF(J396="","",IF(A396="MA",I396*L396*(1+'Invoice Summary'!$K$18),IF(A396="EQ",I396*L396*(1+'Invoice Summary'!$K$19),I396*L396)))</f>
        <v/>
      </c>
      <c r="N396" s="188" t="str">
        <f>IF(AND('Invoice Charges Detail'!A396="MA",'Invoice Summary'!$K$18&gt;0),"*",IF(AND('Invoice Charges Detail'!A396="EQ",'Invoice Summary'!$K$19&gt;0),"*",""))</f>
        <v/>
      </c>
    </row>
    <row r="397" spans="1:14" ht="17.25" customHeight="1" x14ac:dyDescent="0.2">
      <c r="A397" s="82"/>
      <c r="B397" s="82"/>
      <c r="C397" s="82"/>
      <c r="D397" s="82"/>
      <c r="E397" s="44"/>
      <c r="F397" s="245" t="s">
        <v>277</v>
      </c>
      <c r="G397" s="245"/>
      <c r="H397" s="247"/>
      <c r="I397" s="246"/>
      <c r="J397" s="245"/>
      <c r="K397" s="161" t="str">
        <f t="shared" si="12"/>
        <v xml:space="preserve"> </v>
      </c>
      <c r="L397" s="159" t="str">
        <f t="shared" si="13"/>
        <v/>
      </c>
      <c r="M397" s="160" t="str">
        <f>IF(J397="","",IF(A397="MA",I397*L397*(1+'Invoice Summary'!$K$18),IF(A397="EQ",I397*L397*(1+'Invoice Summary'!$K$19),I397*L397)))</f>
        <v/>
      </c>
      <c r="N397" s="188" t="str">
        <f>IF(AND('Invoice Charges Detail'!A397="MA",'Invoice Summary'!$K$18&gt;0),"*",IF(AND('Invoice Charges Detail'!A397="EQ",'Invoice Summary'!$K$19&gt;0),"*",""))</f>
        <v/>
      </c>
    </row>
    <row r="398" spans="1:14" ht="17.25" customHeight="1" x14ac:dyDescent="0.2">
      <c r="A398" s="82"/>
      <c r="B398" s="82"/>
      <c r="C398" s="82"/>
      <c r="D398" s="82"/>
      <c r="E398" s="44"/>
      <c r="F398" s="245" t="s">
        <v>277</v>
      </c>
      <c r="G398" s="245"/>
      <c r="H398" s="247"/>
      <c r="I398" s="246"/>
      <c r="J398" s="245"/>
      <c r="K398" s="161" t="str">
        <f t="shared" si="12"/>
        <v xml:space="preserve"> </v>
      </c>
      <c r="L398" s="159" t="str">
        <f t="shared" si="13"/>
        <v/>
      </c>
      <c r="M398" s="160" t="str">
        <f>IF(J398="","",IF(A398="MA",I398*L398*(1+'Invoice Summary'!$K$18),IF(A398="EQ",I398*L398*(1+'Invoice Summary'!$K$19),I398*L398)))</f>
        <v/>
      </c>
      <c r="N398" s="188" t="str">
        <f>IF(AND('Invoice Charges Detail'!A398="MA",'Invoice Summary'!$K$18&gt;0),"*",IF(AND('Invoice Charges Detail'!A398="EQ",'Invoice Summary'!$K$19&gt;0),"*",""))</f>
        <v/>
      </c>
    </row>
    <row r="399" spans="1:14" ht="17.25" customHeight="1" x14ac:dyDescent="0.2">
      <c r="A399" s="82"/>
      <c r="B399" s="82"/>
      <c r="C399" s="82"/>
      <c r="D399" s="82"/>
      <c r="E399" s="44"/>
      <c r="F399" s="245" t="s">
        <v>277</v>
      </c>
      <c r="G399" s="245"/>
      <c r="H399" s="247"/>
      <c r="I399" s="246"/>
      <c r="J399" s="245"/>
      <c r="K399" s="161" t="str">
        <f t="shared" si="12"/>
        <v xml:space="preserve"> </v>
      </c>
      <c r="L399" s="159" t="str">
        <f t="shared" si="13"/>
        <v/>
      </c>
      <c r="M399" s="160" t="str">
        <f>IF(J399="","",IF(A399="MA",I399*L399*(1+'Invoice Summary'!$K$18),IF(A399="EQ",I399*L399*(1+'Invoice Summary'!$K$19),I399*L399)))</f>
        <v/>
      </c>
      <c r="N399" s="188" t="str">
        <f>IF(AND('Invoice Charges Detail'!A399="MA",'Invoice Summary'!$K$18&gt;0),"*",IF(AND('Invoice Charges Detail'!A399="EQ",'Invoice Summary'!$K$19&gt;0),"*",""))</f>
        <v/>
      </c>
    </row>
    <row r="400" spans="1:14" ht="17.25" customHeight="1" x14ac:dyDescent="0.2">
      <c r="A400" s="82"/>
      <c r="B400" s="82"/>
      <c r="C400" s="82"/>
      <c r="D400" s="82"/>
      <c r="E400" s="44"/>
      <c r="F400" s="245" t="s">
        <v>277</v>
      </c>
      <c r="G400" s="245"/>
      <c r="H400" s="247"/>
      <c r="I400" s="246"/>
      <c r="J400" s="245"/>
      <c r="K400" s="161" t="str">
        <f t="shared" si="12"/>
        <v xml:space="preserve"> </v>
      </c>
      <c r="L400" s="159" t="str">
        <f t="shared" si="13"/>
        <v/>
      </c>
      <c r="M400" s="160" t="str">
        <f>IF(J400="","",IF(A400="MA",I400*L400*(1+'Invoice Summary'!$K$18),IF(A400="EQ",I400*L400*(1+'Invoice Summary'!$K$19),I400*L400)))</f>
        <v/>
      </c>
      <c r="N400" s="188" t="str">
        <f>IF(AND('Invoice Charges Detail'!A400="MA",'Invoice Summary'!$K$18&gt;0),"*",IF(AND('Invoice Charges Detail'!A400="EQ",'Invoice Summary'!$K$19&gt;0),"*",""))</f>
        <v/>
      </c>
    </row>
    <row r="401" spans="1:14" s="192" customFormat="1" ht="17.25" customHeight="1" x14ac:dyDescent="0.2">
      <c r="A401" s="231"/>
      <c r="B401" s="231"/>
      <c r="C401" s="231"/>
      <c r="D401" s="231"/>
      <c r="E401" s="230"/>
      <c r="F401" s="245" t="s">
        <v>277</v>
      </c>
      <c r="G401" s="245"/>
      <c r="H401" s="247"/>
      <c r="I401" s="246"/>
      <c r="J401" s="245"/>
      <c r="K401" s="161" t="str">
        <f t="shared" si="12"/>
        <v xml:space="preserve"> </v>
      </c>
      <c r="L401" s="159" t="str">
        <f t="shared" si="13"/>
        <v/>
      </c>
      <c r="M401" s="160" t="str">
        <f>IF(J401="","",IF(A401="MA",I401*L401*(1+'Invoice Summary'!$K$18),IF(A401="EQ",I401*L401*(1+'Invoice Summary'!$K$19),I401*L401)))</f>
        <v/>
      </c>
      <c r="N401" s="188" t="str">
        <f>IF(AND('Invoice Charges Detail'!A401="MA",'Invoice Summary'!$K$18&gt;0),"*",IF(AND('Invoice Charges Detail'!A401="EQ",'Invoice Summary'!$K$19&gt;0),"*",""))</f>
        <v/>
      </c>
    </row>
    <row r="402" spans="1:14" s="192" customFormat="1" ht="17.25" customHeight="1" x14ac:dyDescent="0.2">
      <c r="A402" s="231"/>
      <c r="B402" s="231"/>
      <c r="C402" s="231"/>
      <c r="D402" s="231"/>
      <c r="E402" s="230"/>
      <c r="F402" s="245" t="s">
        <v>277</v>
      </c>
      <c r="G402" s="245"/>
      <c r="H402" s="247"/>
      <c r="I402" s="246"/>
      <c r="J402" s="245"/>
      <c r="K402" s="161" t="str">
        <f t="shared" si="12"/>
        <v xml:space="preserve"> </v>
      </c>
      <c r="L402" s="159" t="str">
        <f t="shared" si="13"/>
        <v/>
      </c>
      <c r="M402" s="160" t="str">
        <f>IF(J402="","",IF(A402="MA",I402*L402*(1+'Invoice Summary'!$K$18),IF(A402="EQ",I402*L402*(1+'Invoice Summary'!$K$19),I402*L402)))</f>
        <v/>
      </c>
      <c r="N402" s="188" t="str">
        <f>IF(AND('Invoice Charges Detail'!A402="MA",'Invoice Summary'!$K$18&gt;0),"*",IF(AND('Invoice Charges Detail'!A402="EQ",'Invoice Summary'!$K$19&gt;0),"*",""))</f>
        <v/>
      </c>
    </row>
    <row r="403" spans="1:14" s="192" customFormat="1" ht="17.25" customHeight="1" x14ac:dyDescent="0.2">
      <c r="A403" s="231"/>
      <c r="B403" s="231"/>
      <c r="C403" s="231"/>
      <c r="D403" s="231"/>
      <c r="E403" s="230"/>
      <c r="F403" s="245" t="s">
        <v>277</v>
      </c>
      <c r="G403" s="245"/>
      <c r="H403" s="247"/>
      <c r="I403" s="246"/>
      <c r="J403" s="245"/>
      <c r="K403" s="161" t="str">
        <f t="shared" si="12"/>
        <v xml:space="preserve"> </v>
      </c>
      <c r="L403" s="159" t="str">
        <f t="shared" si="13"/>
        <v/>
      </c>
      <c r="M403" s="160" t="str">
        <f>IF(J403="","",IF(A403="MA",I403*L403*(1+'Invoice Summary'!$K$18),IF(A403="EQ",I403*L403*(1+'Invoice Summary'!$K$19),I403*L403)))</f>
        <v/>
      </c>
      <c r="N403" s="188" t="str">
        <f>IF(AND('Invoice Charges Detail'!A403="MA",'Invoice Summary'!$K$18&gt;0),"*",IF(AND('Invoice Charges Detail'!A403="EQ",'Invoice Summary'!$K$19&gt;0),"*",""))</f>
        <v/>
      </c>
    </row>
    <row r="404" spans="1:14" s="192" customFormat="1" ht="17.25" customHeight="1" x14ac:dyDescent="0.2">
      <c r="A404" s="231"/>
      <c r="B404" s="231"/>
      <c r="C404" s="231"/>
      <c r="D404" s="231"/>
      <c r="E404" s="230"/>
      <c r="F404" s="245" t="s">
        <v>277</v>
      </c>
      <c r="G404" s="245"/>
      <c r="H404" s="247"/>
      <c r="I404" s="246"/>
      <c r="J404" s="245"/>
      <c r="K404" s="161" t="str">
        <f t="shared" si="12"/>
        <v xml:space="preserve"> </v>
      </c>
      <c r="L404" s="159" t="str">
        <f t="shared" si="13"/>
        <v/>
      </c>
      <c r="M404" s="160" t="str">
        <f>IF(J404="","",IF(A404="MA",I404*L404*(1+'Invoice Summary'!$K$18),IF(A404="EQ",I404*L404*(1+'Invoice Summary'!$K$19),I404*L404)))</f>
        <v/>
      </c>
      <c r="N404" s="188" t="str">
        <f>IF(AND('Invoice Charges Detail'!A404="MA",'Invoice Summary'!$K$18&gt;0),"*",IF(AND('Invoice Charges Detail'!A404="EQ",'Invoice Summary'!$K$19&gt;0),"*",""))</f>
        <v/>
      </c>
    </row>
    <row r="405" spans="1:14" s="192" customFormat="1" ht="17.25" customHeight="1" x14ac:dyDescent="0.2">
      <c r="A405" s="231"/>
      <c r="B405" s="231"/>
      <c r="C405" s="231"/>
      <c r="D405" s="231"/>
      <c r="E405" s="230"/>
      <c r="F405" s="245" t="s">
        <v>277</v>
      </c>
      <c r="G405" s="245"/>
      <c r="H405" s="247"/>
      <c r="I405" s="246"/>
      <c r="J405" s="245"/>
      <c r="K405" s="161" t="str">
        <f t="shared" si="12"/>
        <v xml:space="preserve"> </v>
      </c>
      <c r="L405" s="159" t="str">
        <f t="shared" si="13"/>
        <v/>
      </c>
      <c r="M405" s="160" t="str">
        <f>IF(J405="","",IF(A405="MA",I405*L405*(1+'Invoice Summary'!$K$18),IF(A405="EQ",I405*L405*(1+'Invoice Summary'!$K$19),I405*L405)))</f>
        <v/>
      </c>
      <c r="N405" s="188" t="str">
        <f>IF(AND('Invoice Charges Detail'!A405="MA",'Invoice Summary'!$K$18&gt;0),"*",IF(AND('Invoice Charges Detail'!A405="EQ",'Invoice Summary'!$K$19&gt;0),"*",""))</f>
        <v/>
      </c>
    </row>
    <row r="406" spans="1:14" s="192" customFormat="1" ht="17.25" customHeight="1" x14ac:dyDescent="0.2">
      <c r="A406" s="231"/>
      <c r="B406" s="231"/>
      <c r="C406" s="231"/>
      <c r="D406" s="231"/>
      <c r="E406" s="230"/>
      <c r="F406" s="245" t="s">
        <v>277</v>
      </c>
      <c r="G406" s="245"/>
      <c r="H406" s="247"/>
      <c r="I406" s="246"/>
      <c r="J406" s="245"/>
      <c r="K406" s="161" t="str">
        <f t="shared" si="12"/>
        <v xml:space="preserve"> </v>
      </c>
      <c r="L406" s="159" t="str">
        <f t="shared" si="13"/>
        <v/>
      </c>
      <c r="M406" s="160" t="str">
        <f>IF(J406="","",IF(A406="MA",I406*L406*(1+'Invoice Summary'!$K$18),IF(A406="EQ",I406*L406*(1+'Invoice Summary'!$K$19),I406*L406)))</f>
        <v/>
      </c>
      <c r="N406" s="188" t="str">
        <f>IF(AND('Invoice Charges Detail'!A406="MA",'Invoice Summary'!$K$18&gt;0),"*",IF(AND('Invoice Charges Detail'!A406="EQ",'Invoice Summary'!$K$19&gt;0),"*",""))</f>
        <v/>
      </c>
    </row>
    <row r="407" spans="1:14" s="192" customFormat="1" ht="17.25" customHeight="1" x14ac:dyDescent="0.2">
      <c r="A407" s="231"/>
      <c r="B407" s="231"/>
      <c r="C407" s="231"/>
      <c r="D407" s="231"/>
      <c r="E407" s="230"/>
      <c r="F407" s="245" t="s">
        <v>277</v>
      </c>
      <c r="G407" s="245"/>
      <c r="H407" s="247"/>
      <c r="I407" s="246"/>
      <c r="J407" s="245"/>
      <c r="K407" s="161" t="str">
        <f t="shared" si="12"/>
        <v xml:space="preserve"> </v>
      </c>
      <c r="L407" s="159" t="str">
        <f t="shared" si="13"/>
        <v/>
      </c>
      <c r="M407" s="160" t="str">
        <f>IF(J407="","",IF(A407="MA",I407*L407*(1+'Invoice Summary'!$K$18),IF(A407="EQ",I407*L407*(1+'Invoice Summary'!$K$19),I407*L407)))</f>
        <v/>
      </c>
      <c r="N407" s="188" t="str">
        <f>IF(AND('Invoice Charges Detail'!A407="MA",'Invoice Summary'!$K$18&gt;0),"*",IF(AND('Invoice Charges Detail'!A407="EQ",'Invoice Summary'!$K$19&gt;0),"*",""))</f>
        <v/>
      </c>
    </row>
    <row r="408" spans="1:14" s="192" customFormat="1" ht="17.25" customHeight="1" x14ac:dyDescent="0.2">
      <c r="A408" s="231"/>
      <c r="B408" s="231"/>
      <c r="C408" s="231"/>
      <c r="D408" s="231"/>
      <c r="E408" s="230"/>
      <c r="F408" s="245" t="s">
        <v>277</v>
      </c>
      <c r="G408" s="245"/>
      <c r="H408" s="247"/>
      <c r="I408" s="246"/>
      <c r="J408" s="245"/>
      <c r="K408" s="161" t="str">
        <f t="shared" si="12"/>
        <v xml:space="preserve"> </v>
      </c>
      <c r="L408" s="159" t="str">
        <f t="shared" si="13"/>
        <v/>
      </c>
      <c r="M408" s="160" t="str">
        <f>IF(J408="","",IF(A408="MA",I408*L408*(1+'Invoice Summary'!$K$18),IF(A408="EQ",I408*L408*(1+'Invoice Summary'!$K$19),I408*L408)))</f>
        <v/>
      </c>
      <c r="N408" s="188" t="str">
        <f>IF(AND('Invoice Charges Detail'!A408="MA",'Invoice Summary'!$K$18&gt;0),"*",IF(AND('Invoice Charges Detail'!A408="EQ",'Invoice Summary'!$K$19&gt;0),"*",""))</f>
        <v/>
      </c>
    </row>
    <row r="409" spans="1:14" s="192" customFormat="1" ht="17.25" customHeight="1" x14ac:dyDescent="0.2">
      <c r="A409" s="231"/>
      <c r="B409" s="231"/>
      <c r="C409" s="231"/>
      <c r="D409" s="231"/>
      <c r="E409" s="230"/>
      <c r="F409" s="245" t="s">
        <v>277</v>
      </c>
      <c r="G409" s="245"/>
      <c r="H409" s="247"/>
      <c r="I409" s="246"/>
      <c r="J409" s="245"/>
      <c r="K409" s="161" t="str">
        <f t="shared" si="12"/>
        <v xml:space="preserve"> </v>
      </c>
      <c r="L409" s="159" t="str">
        <f t="shared" si="13"/>
        <v/>
      </c>
      <c r="M409" s="160" t="str">
        <f>IF(J409="","",IF(A409="MA",I409*L409*(1+'Invoice Summary'!$K$18),IF(A409="EQ",I409*L409*(1+'Invoice Summary'!$K$19),I409*L409)))</f>
        <v/>
      </c>
      <c r="N409" s="188" t="str">
        <f>IF(AND('Invoice Charges Detail'!A409="MA",'Invoice Summary'!$K$18&gt;0),"*",IF(AND('Invoice Charges Detail'!A409="EQ",'Invoice Summary'!$K$19&gt;0),"*",""))</f>
        <v/>
      </c>
    </row>
    <row r="410" spans="1:14" s="192" customFormat="1" ht="17.25" customHeight="1" x14ac:dyDescent="0.2">
      <c r="A410" s="231"/>
      <c r="B410" s="231"/>
      <c r="C410" s="231"/>
      <c r="D410" s="231"/>
      <c r="E410" s="230"/>
      <c r="F410" s="245" t="s">
        <v>277</v>
      </c>
      <c r="G410" s="245"/>
      <c r="H410" s="247"/>
      <c r="I410" s="246"/>
      <c r="J410" s="245"/>
      <c r="K410" s="161" t="str">
        <f t="shared" si="12"/>
        <v xml:space="preserve"> </v>
      </c>
      <c r="L410" s="159" t="str">
        <f t="shared" si="13"/>
        <v/>
      </c>
      <c r="M410" s="160" t="str">
        <f>IF(J410="","",IF(A410="MA",I410*L410*(1+'Invoice Summary'!$K$18),IF(A410="EQ",I410*L410*(1+'Invoice Summary'!$K$19),I410*L410)))</f>
        <v/>
      </c>
      <c r="N410" s="188" t="str">
        <f>IF(AND('Invoice Charges Detail'!A410="MA",'Invoice Summary'!$K$18&gt;0),"*",IF(AND('Invoice Charges Detail'!A410="EQ",'Invoice Summary'!$K$19&gt;0),"*",""))</f>
        <v/>
      </c>
    </row>
    <row r="411" spans="1:14" s="192" customFormat="1" ht="17.25" customHeight="1" x14ac:dyDescent="0.2">
      <c r="A411" s="231"/>
      <c r="B411" s="231"/>
      <c r="C411" s="231"/>
      <c r="D411" s="231"/>
      <c r="E411" s="230"/>
      <c r="F411" s="245" t="s">
        <v>277</v>
      </c>
      <c r="G411" s="245"/>
      <c r="H411" s="247"/>
      <c r="I411" s="246"/>
      <c r="J411" s="245"/>
      <c r="K411" s="161" t="str">
        <f t="shared" si="12"/>
        <v xml:space="preserve"> </v>
      </c>
      <c r="L411" s="159" t="str">
        <f t="shared" si="13"/>
        <v/>
      </c>
      <c r="M411" s="160" t="str">
        <f>IF(J411="","",IF(A411="MA",I411*L411*(1+'Invoice Summary'!$K$18),IF(A411="EQ",I411*L411*(1+'Invoice Summary'!$K$19),I411*L411)))</f>
        <v/>
      </c>
      <c r="N411" s="188" t="str">
        <f>IF(AND('Invoice Charges Detail'!A411="MA",'Invoice Summary'!$K$18&gt;0),"*",IF(AND('Invoice Charges Detail'!A411="EQ",'Invoice Summary'!$K$19&gt;0),"*",""))</f>
        <v/>
      </c>
    </row>
    <row r="412" spans="1:14" s="192" customFormat="1" ht="17.25" customHeight="1" x14ac:dyDescent="0.2">
      <c r="A412" s="231"/>
      <c r="B412" s="231"/>
      <c r="C412" s="231"/>
      <c r="D412" s="231"/>
      <c r="E412" s="230"/>
      <c r="F412" s="245" t="s">
        <v>277</v>
      </c>
      <c r="G412" s="245"/>
      <c r="H412" s="247"/>
      <c r="I412" s="246"/>
      <c r="J412" s="245"/>
      <c r="K412" s="161" t="str">
        <f t="shared" si="12"/>
        <v xml:space="preserve"> </v>
      </c>
      <c r="L412" s="159" t="str">
        <f t="shared" si="13"/>
        <v/>
      </c>
      <c r="M412" s="160" t="str">
        <f>IF(J412="","",IF(A412="MA",I412*L412*(1+'Invoice Summary'!$K$18),IF(A412="EQ",I412*L412*(1+'Invoice Summary'!$K$19),I412*L412)))</f>
        <v/>
      </c>
      <c r="N412" s="188" t="str">
        <f>IF(AND('Invoice Charges Detail'!A412="MA",'Invoice Summary'!$K$18&gt;0),"*",IF(AND('Invoice Charges Detail'!A412="EQ",'Invoice Summary'!$K$19&gt;0),"*",""))</f>
        <v/>
      </c>
    </row>
    <row r="413" spans="1:14" s="192" customFormat="1" ht="17.25" customHeight="1" x14ac:dyDescent="0.2">
      <c r="A413" s="231"/>
      <c r="B413" s="231"/>
      <c r="C413" s="231"/>
      <c r="D413" s="231"/>
      <c r="E413" s="230"/>
      <c r="F413" s="245" t="s">
        <v>277</v>
      </c>
      <c r="G413" s="245"/>
      <c r="H413" s="247"/>
      <c r="I413" s="246"/>
      <c r="J413" s="245"/>
      <c r="K413" s="161" t="str">
        <f t="shared" si="12"/>
        <v xml:space="preserve"> </v>
      </c>
      <c r="L413" s="159" t="str">
        <f t="shared" si="13"/>
        <v/>
      </c>
      <c r="M413" s="160" t="str">
        <f>IF(J413="","",IF(A413="MA",I413*L413*(1+'Invoice Summary'!$K$18),IF(A413="EQ",I413*L413*(1+'Invoice Summary'!$K$19),I413*L413)))</f>
        <v/>
      </c>
      <c r="N413" s="188" t="str">
        <f>IF(AND('Invoice Charges Detail'!A413="MA",'Invoice Summary'!$K$18&gt;0),"*",IF(AND('Invoice Charges Detail'!A413="EQ",'Invoice Summary'!$K$19&gt;0),"*",""))</f>
        <v/>
      </c>
    </row>
    <row r="414" spans="1:14" s="192" customFormat="1" ht="17.25" customHeight="1" x14ac:dyDescent="0.2">
      <c r="A414" s="231"/>
      <c r="B414" s="231"/>
      <c r="C414" s="231"/>
      <c r="D414" s="231"/>
      <c r="E414" s="230"/>
      <c r="F414" s="245" t="s">
        <v>277</v>
      </c>
      <c r="G414" s="245"/>
      <c r="H414" s="247"/>
      <c r="I414" s="246"/>
      <c r="J414" s="245"/>
      <c r="K414" s="161" t="str">
        <f t="shared" si="12"/>
        <v xml:space="preserve"> </v>
      </c>
      <c r="L414" s="159" t="str">
        <f t="shared" si="13"/>
        <v/>
      </c>
      <c r="M414" s="160" t="str">
        <f>IF(J414="","",IF(A414="MA",I414*L414*(1+'Invoice Summary'!$K$18),IF(A414="EQ",I414*L414*(1+'Invoice Summary'!$K$19),I414*L414)))</f>
        <v/>
      </c>
      <c r="N414" s="188" t="str">
        <f>IF(AND('Invoice Charges Detail'!A414="MA",'Invoice Summary'!$K$18&gt;0),"*",IF(AND('Invoice Charges Detail'!A414="EQ",'Invoice Summary'!$K$19&gt;0),"*",""))</f>
        <v/>
      </c>
    </row>
    <row r="415" spans="1:14" s="192" customFormat="1" ht="17.25" customHeight="1" x14ac:dyDescent="0.2">
      <c r="A415" s="231"/>
      <c r="B415" s="231"/>
      <c r="C415" s="231"/>
      <c r="D415" s="231"/>
      <c r="E415" s="230"/>
      <c r="F415" s="245" t="s">
        <v>277</v>
      </c>
      <c r="G415" s="245"/>
      <c r="H415" s="247"/>
      <c r="I415" s="246"/>
      <c r="J415" s="245"/>
      <c r="K415" s="161" t="str">
        <f t="shared" si="12"/>
        <v xml:space="preserve"> </v>
      </c>
      <c r="L415" s="159" t="str">
        <f t="shared" si="13"/>
        <v/>
      </c>
      <c r="M415" s="160" t="str">
        <f>IF(J415="","",IF(A415="MA",I415*L415*(1+'Invoice Summary'!$K$18),IF(A415="EQ",I415*L415*(1+'Invoice Summary'!$K$19),I415*L415)))</f>
        <v/>
      </c>
      <c r="N415" s="188" t="str">
        <f>IF(AND('Invoice Charges Detail'!A415="MA",'Invoice Summary'!$K$18&gt;0),"*",IF(AND('Invoice Charges Detail'!A415="EQ",'Invoice Summary'!$K$19&gt;0),"*",""))</f>
        <v/>
      </c>
    </row>
    <row r="416" spans="1:14" s="192" customFormat="1" ht="17.25" customHeight="1" x14ac:dyDescent="0.2">
      <c r="A416" s="231"/>
      <c r="B416" s="231"/>
      <c r="C416" s="231"/>
      <c r="D416" s="231"/>
      <c r="E416" s="230"/>
      <c r="F416" s="245" t="s">
        <v>277</v>
      </c>
      <c r="G416" s="245"/>
      <c r="H416" s="247"/>
      <c r="I416" s="246"/>
      <c r="J416" s="245"/>
      <c r="K416" s="161" t="str">
        <f t="shared" si="12"/>
        <v xml:space="preserve"> </v>
      </c>
      <c r="L416" s="159" t="str">
        <f t="shared" si="13"/>
        <v/>
      </c>
      <c r="M416" s="160" t="str">
        <f>IF(J416="","",IF(A416="MA",I416*L416*(1+'Invoice Summary'!$K$18),IF(A416="EQ",I416*L416*(1+'Invoice Summary'!$K$19),I416*L416)))</f>
        <v/>
      </c>
      <c r="N416" s="188" t="str">
        <f>IF(AND('Invoice Charges Detail'!A416="MA",'Invoice Summary'!$K$18&gt;0),"*",IF(AND('Invoice Charges Detail'!A416="EQ",'Invoice Summary'!$K$19&gt;0),"*",""))</f>
        <v/>
      </c>
    </row>
    <row r="417" spans="1:14" s="192" customFormat="1" ht="17.25" customHeight="1" x14ac:dyDescent="0.2">
      <c r="A417" s="231"/>
      <c r="B417" s="231"/>
      <c r="C417" s="231"/>
      <c r="D417" s="231"/>
      <c r="E417" s="230"/>
      <c r="F417" s="245" t="s">
        <v>277</v>
      </c>
      <c r="G417" s="245"/>
      <c r="H417" s="247"/>
      <c r="I417" s="246"/>
      <c r="J417" s="245"/>
      <c r="K417" s="161" t="str">
        <f t="shared" si="12"/>
        <v xml:space="preserve"> </v>
      </c>
      <c r="L417" s="159" t="str">
        <f t="shared" si="13"/>
        <v/>
      </c>
      <c r="M417" s="160" t="str">
        <f>IF(J417="","",IF(A417="MA",I417*L417*(1+'Invoice Summary'!$K$18),IF(A417="EQ",I417*L417*(1+'Invoice Summary'!$K$19),I417*L417)))</f>
        <v/>
      </c>
      <c r="N417" s="188" t="str">
        <f>IF(AND('Invoice Charges Detail'!A417="MA",'Invoice Summary'!$K$18&gt;0),"*",IF(AND('Invoice Charges Detail'!A417="EQ",'Invoice Summary'!$K$19&gt;0),"*",""))</f>
        <v/>
      </c>
    </row>
    <row r="418" spans="1:14" s="192" customFormat="1" ht="17.25" customHeight="1" x14ac:dyDescent="0.2">
      <c r="A418" s="231"/>
      <c r="B418" s="231"/>
      <c r="C418" s="231"/>
      <c r="D418" s="231"/>
      <c r="E418" s="230"/>
      <c r="F418" s="245" t="s">
        <v>277</v>
      </c>
      <c r="G418" s="245"/>
      <c r="H418" s="247"/>
      <c r="I418" s="246"/>
      <c r="J418" s="245"/>
      <c r="K418" s="161" t="str">
        <f t="shared" si="12"/>
        <v xml:space="preserve"> </v>
      </c>
      <c r="L418" s="159" t="str">
        <f t="shared" si="13"/>
        <v/>
      </c>
      <c r="M418" s="160" t="str">
        <f>IF(J418="","",IF(A418="MA",I418*L418*(1+'Invoice Summary'!$K$18),IF(A418="EQ",I418*L418*(1+'Invoice Summary'!$K$19),I418*L418)))</f>
        <v/>
      </c>
      <c r="N418" s="188" t="str">
        <f>IF(AND('Invoice Charges Detail'!A418="MA",'Invoice Summary'!$K$18&gt;0),"*",IF(AND('Invoice Charges Detail'!A418="EQ",'Invoice Summary'!$K$19&gt;0),"*",""))</f>
        <v/>
      </c>
    </row>
    <row r="419" spans="1:14" s="192" customFormat="1" ht="17.25" customHeight="1" x14ac:dyDescent="0.2">
      <c r="A419" s="231"/>
      <c r="B419" s="231"/>
      <c r="C419" s="231"/>
      <c r="D419" s="231"/>
      <c r="E419" s="230"/>
      <c r="F419" s="245" t="s">
        <v>277</v>
      </c>
      <c r="G419" s="245"/>
      <c r="H419" s="247"/>
      <c r="I419" s="246"/>
      <c r="J419" s="245"/>
      <c r="K419" s="161" t="str">
        <f t="shared" si="12"/>
        <v xml:space="preserve"> </v>
      </c>
      <c r="L419" s="159" t="str">
        <f t="shared" si="13"/>
        <v/>
      </c>
      <c r="M419" s="160" t="str">
        <f>IF(J419="","",IF(A419="MA",I419*L419*(1+'Invoice Summary'!$K$18),IF(A419="EQ",I419*L419*(1+'Invoice Summary'!$K$19),I419*L419)))</f>
        <v/>
      </c>
      <c r="N419" s="188" t="str">
        <f>IF(AND('Invoice Charges Detail'!A419="MA",'Invoice Summary'!$K$18&gt;0),"*",IF(AND('Invoice Charges Detail'!A419="EQ",'Invoice Summary'!$K$19&gt;0),"*",""))</f>
        <v/>
      </c>
    </row>
    <row r="420" spans="1:14" s="192" customFormat="1" ht="17.25" customHeight="1" x14ac:dyDescent="0.2">
      <c r="A420" s="231"/>
      <c r="B420" s="231"/>
      <c r="C420" s="231"/>
      <c r="D420" s="231"/>
      <c r="E420" s="230"/>
      <c r="F420" s="245" t="s">
        <v>277</v>
      </c>
      <c r="G420" s="245"/>
      <c r="H420" s="247"/>
      <c r="I420" s="246"/>
      <c r="J420" s="245"/>
      <c r="K420" s="161" t="str">
        <f t="shared" si="12"/>
        <v xml:space="preserve"> </v>
      </c>
      <c r="L420" s="159" t="str">
        <f t="shared" si="13"/>
        <v/>
      </c>
      <c r="M420" s="160" t="str">
        <f>IF(J420="","",IF(A420="MA",I420*L420*(1+'Invoice Summary'!$K$18),IF(A420="EQ",I420*L420*(1+'Invoice Summary'!$K$19),I420*L420)))</f>
        <v/>
      </c>
      <c r="N420" s="188" t="str">
        <f>IF(AND('Invoice Charges Detail'!A420="MA",'Invoice Summary'!$K$18&gt;0),"*",IF(AND('Invoice Charges Detail'!A420="EQ",'Invoice Summary'!$K$19&gt;0),"*",""))</f>
        <v/>
      </c>
    </row>
    <row r="421" spans="1:14" s="192" customFormat="1" ht="17.25" customHeight="1" x14ac:dyDescent="0.2">
      <c r="A421" s="231"/>
      <c r="B421" s="231"/>
      <c r="C421" s="231"/>
      <c r="D421" s="231"/>
      <c r="E421" s="230"/>
      <c r="F421" s="245" t="s">
        <v>277</v>
      </c>
      <c r="G421" s="245"/>
      <c r="H421" s="247"/>
      <c r="I421" s="246"/>
      <c r="J421" s="245"/>
      <c r="K421" s="161" t="str">
        <f t="shared" si="12"/>
        <v xml:space="preserve"> </v>
      </c>
      <c r="L421" s="159" t="str">
        <f t="shared" si="13"/>
        <v/>
      </c>
      <c r="M421" s="160" t="str">
        <f>IF(J421="","",IF(A421="MA",I421*L421*(1+'Invoice Summary'!$K$18),IF(A421="EQ",I421*L421*(1+'Invoice Summary'!$K$19),I421*L421)))</f>
        <v/>
      </c>
      <c r="N421" s="188" t="str">
        <f>IF(AND('Invoice Charges Detail'!A421="MA",'Invoice Summary'!$K$18&gt;0),"*",IF(AND('Invoice Charges Detail'!A421="EQ",'Invoice Summary'!$K$19&gt;0),"*",""))</f>
        <v/>
      </c>
    </row>
    <row r="422" spans="1:14" s="192" customFormat="1" ht="17.25" customHeight="1" x14ac:dyDescent="0.2">
      <c r="A422" s="231"/>
      <c r="B422" s="231"/>
      <c r="C422" s="231"/>
      <c r="D422" s="231"/>
      <c r="E422" s="230"/>
      <c r="F422" s="245" t="s">
        <v>277</v>
      </c>
      <c r="G422" s="245"/>
      <c r="H422" s="247"/>
      <c r="I422" s="246"/>
      <c r="J422" s="245"/>
      <c r="K422" s="161" t="str">
        <f t="shared" si="12"/>
        <v xml:space="preserve"> </v>
      </c>
      <c r="L422" s="159" t="str">
        <f t="shared" si="13"/>
        <v/>
      </c>
      <c r="M422" s="160" t="str">
        <f>IF(J422="","",IF(A422="MA",I422*L422*(1+'Invoice Summary'!$K$18),IF(A422="EQ",I422*L422*(1+'Invoice Summary'!$K$19),I422*L422)))</f>
        <v/>
      </c>
      <c r="N422" s="188" t="str">
        <f>IF(AND('Invoice Charges Detail'!A422="MA",'Invoice Summary'!$K$18&gt;0),"*",IF(AND('Invoice Charges Detail'!A422="EQ",'Invoice Summary'!$K$19&gt;0),"*",""))</f>
        <v/>
      </c>
    </row>
    <row r="423" spans="1:14" s="192" customFormat="1" ht="17.25" customHeight="1" x14ac:dyDescent="0.2">
      <c r="A423" s="231"/>
      <c r="B423" s="231"/>
      <c r="C423" s="231"/>
      <c r="D423" s="231"/>
      <c r="E423" s="230"/>
      <c r="F423" s="245" t="s">
        <v>277</v>
      </c>
      <c r="G423" s="245"/>
      <c r="H423" s="247"/>
      <c r="I423" s="246"/>
      <c r="J423" s="245"/>
      <c r="K423" s="161" t="str">
        <f t="shared" si="12"/>
        <v xml:space="preserve"> </v>
      </c>
      <c r="L423" s="159" t="str">
        <f t="shared" si="13"/>
        <v/>
      </c>
      <c r="M423" s="160" t="str">
        <f>IF(J423="","",IF(A423="MA",I423*L423*(1+'Invoice Summary'!$K$18),IF(A423="EQ",I423*L423*(1+'Invoice Summary'!$K$19),I423*L423)))</f>
        <v/>
      </c>
      <c r="N423" s="188" t="str">
        <f>IF(AND('Invoice Charges Detail'!A423="MA",'Invoice Summary'!$K$18&gt;0),"*",IF(AND('Invoice Charges Detail'!A423="EQ",'Invoice Summary'!$K$19&gt;0),"*",""))</f>
        <v/>
      </c>
    </row>
    <row r="424" spans="1:14" s="192" customFormat="1" ht="17.25" customHeight="1" x14ac:dyDescent="0.2">
      <c r="A424" s="231"/>
      <c r="B424" s="231"/>
      <c r="C424" s="231"/>
      <c r="D424" s="231"/>
      <c r="E424" s="230"/>
      <c r="F424" s="245" t="s">
        <v>277</v>
      </c>
      <c r="G424" s="245"/>
      <c r="H424" s="247"/>
      <c r="I424" s="246"/>
      <c r="J424" s="245"/>
      <c r="K424" s="161" t="str">
        <f t="shared" si="12"/>
        <v xml:space="preserve"> </v>
      </c>
      <c r="L424" s="159" t="str">
        <f t="shared" si="13"/>
        <v/>
      </c>
      <c r="M424" s="160" t="str">
        <f>IF(J424="","",IF(A424="MA",I424*L424*(1+'Invoice Summary'!$K$18),IF(A424="EQ",I424*L424*(1+'Invoice Summary'!$K$19),I424*L424)))</f>
        <v/>
      </c>
      <c r="N424" s="188" t="str">
        <f>IF(AND('Invoice Charges Detail'!A424="MA",'Invoice Summary'!$K$18&gt;0),"*",IF(AND('Invoice Charges Detail'!A424="EQ",'Invoice Summary'!$K$19&gt;0),"*",""))</f>
        <v/>
      </c>
    </row>
    <row r="425" spans="1:14" s="192" customFormat="1" ht="17.25" customHeight="1" x14ac:dyDescent="0.2">
      <c r="A425" s="231"/>
      <c r="B425" s="231"/>
      <c r="C425" s="231"/>
      <c r="D425" s="231"/>
      <c r="E425" s="230"/>
      <c r="F425" s="245" t="s">
        <v>277</v>
      </c>
      <c r="G425" s="245"/>
      <c r="H425" s="247"/>
      <c r="I425" s="246"/>
      <c r="J425" s="245"/>
      <c r="K425" s="161" t="str">
        <f t="shared" si="12"/>
        <v xml:space="preserve"> </v>
      </c>
      <c r="L425" s="159" t="str">
        <f t="shared" si="13"/>
        <v/>
      </c>
      <c r="M425" s="160" t="str">
        <f>IF(J425="","",IF(A425="MA",I425*L425*(1+'Invoice Summary'!$K$18),IF(A425="EQ",I425*L425*(1+'Invoice Summary'!$K$19),I425*L425)))</f>
        <v/>
      </c>
      <c r="N425" s="188" t="str">
        <f>IF(AND('Invoice Charges Detail'!A425="MA",'Invoice Summary'!$K$18&gt;0),"*",IF(AND('Invoice Charges Detail'!A425="EQ",'Invoice Summary'!$K$19&gt;0),"*",""))</f>
        <v/>
      </c>
    </row>
    <row r="426" spans="1:14" s="192" customFormat="1" ht="17.25" customHeight="1" x14ac:dyDescent="0.2">
      <c r="A426" s="231"/>
      <c r="B426" s="231"/>
      <c r="C426" s="231"/>
      <c r="D426" s="231"/>
      <c r="E426" s="230"/>
      <c r="F426" s="245" t="s">
        <v>277</v>
      </c>
      <c r="G426" s="245"/>
      <c r="H426" s="247"/>
      <c r="I426" s="246"/>
      <c r="J426" s="245"/>
      <c r="K426" s="161" t="str">
        <f t="shared" si="12"/>
        <v xml:space="preserve"> </v>
      </c>
      <c r="L426" s="159" t="str">
        <f t="shared" si="13"/>
        <v/>
      </c>
      <c r="M426" s="160" t="str">
        <f>IF(J426="","",IF(A426="MA",I426*L426*(1+'Invoice Summary'!$K$18),IF(A426="EQ",I426*L426*(1+'Invoice Summary'!$K$19),I426*L426)))</f>
        <v/>
      </c>
      <c r="N426" s="188" t="str">
        <f>IF(AND('Invoice Charges Detail'!A426="MA",'Invoice Summary'!$K$18&gt;0),"*",IF(AND('Invoice Charges Detail'!A426="EQ",'Invoice Summary'!$K$19&gt;0),"*",""))</f>
        <v/>
      </c>
    </row>
    <row r="427" spans="1:14" s="192" customFormat="1" ht="17.25" customHeight="1" x14ac:dyDescent="0.2">
      <c r="A427" s="231"/>
      <c r="B427" s="231"/>
      <c r="C427" s="231"/>
      <c r="D427" s="231"/>
      <c r="E427" s="230"/>
      <c r="F427" s="245" t="s">
        <v>277</v>
      </c>
      <c r="G427" s="245"/>
      <c r="H427" s="247"/>
      <c r="I427" s="246"/>
      <c r="J427" s="245"/>
      <c r="K427" s="161" t="str">
        <f t="shared" si="12"/>
        <v xml:space="preserve"> </v>
      </c>
      <c r="L427" s="159" t="str">
        <f t="shared" si="13"/>
        <v/>
      </c>
      <c r="M427" s="160" t="str">
        <f>IF(J427="","",IF(A427="MA",I427*L427*(1+'Invoice Summary'!$K$18),IF(A427="EQ",I427*L427*(1+'Invoice Summary'!$K$19),I427*L427)))</f>
        <v/>
      </c>
      <c r="N427" s="188" t="str">
        <f>IF(AND('Invoice Charges Detail'!A427="MA",'Invoice Summary'!$K$18&gt;0),"*",IF(AND('Invoice Charges Detail'!A427="EQ",'Invoice Summary'!$K$19&gt;0),"*",""))</f>
        <v/>
      </c>
    </row>
    <row r="428" spans="1:14" s="192" customFormat="1" ht="17.25" customHeight="1" x14ac:dyDescent="0.2">
      <c r="A428" s="231"/>
      <c r="B428" s="231"/>
      <c r="C428" s="231"/>
      <c r="D428" s="231"/>
      <c r="E428" s="230"/>
      <c r="F428" s="245" t="s">
        <v>277</v>
      </c>
      <c r="G428" s="245"/>
      <c r="H428" s="247"/>
      <c r="I428" s="246"/>
      <c r="J428" s="245"/>
      <c r="K428" s="161" t="str">
        <f t="shared" si="12"/>
        <v xml:space="preserve"> </v>
      </c>
      <c r="L428" s="159" t="str">
        <f t="shared" si="13"/>
        <v/>
      </c>
      <c r="M428" s="160" t="str">
        <f>IF(J428="","",IF(A428="MA",I428*L428*(1+'Invoice Summary'!$K$18),IF(A428="EQ",I428*L428*(1+'Invoice Summary'!$K$19),I428*L428)))</f>
        <v/>
      </c>
      <c r="N428" s="188" t="str">
        <f>IF(AND('Invoice Charges Detail'!A428="MA",'Invoice Summary'!$K$18&gt;0),"*",IF(AND('Invoice Charges Detail'!A428="EQ",'Invoice Summary'!$K$19&gt;0),"*",""))</f>
        <v/>
      </c>
    </row>
    <row r="429" spans="1:14" s="192" customFormat="1" ht="17.25" customHeight="1" x14ac:dyDescent="0.2">
      <c r="A429" s="231"/>
      <c r="B429" s="231"/>
      <c r="C429" s="231"/>
      <c r="D429" s="231"/>
      <c r="E429" s="230"/>
      <c r="F429" s="245" t="s">
        <v>277</v>
      </c>
      <c r="G429" s="245"/>
      <c r="H429" s="247"/>
      <c r="I429" s="246"/>
      <c r="J429" s="245"/>
      <c r="K429" s="161" t="str">
        <f t="shared" si="12"/>
        <v xml:space="preserve"> </v>
      </c>
      <c r="L429" s="159" t="str">
        <f t="shared" si="13"/>
        <v/>
      </c>
      <c r="M429" s="160" t="str">
        <f>IF(J429="","",IF(A429="MA",I429*L429*(1+'Invoice Summary'!$K$18),IF(A429="EQ",I429*L429*(1+'Invoice Summary'!$K$19),I429*L429)))</f>
        <v/>
      </c>
      <c r="N429" s="188" t="str">
        <f>IF(AND('Invoice Charges Detail'!A429="MA",'Invoice Summary'!$K$18&gt;0),"*",IF(AND('Invoice Charges Detail'!A429="EQ",'Invoice Summary'!$K$19&gt;0),"*",""))</f>
        <v/>
      </c>
    </row>
    <row r="430" spans="1:14" s="192" customFormat="1" ht="17.25" customHeight="1" x14ac:dyDescent="0.2">
      <c r="A430" s="231"/>
      <c r="B430" s="231"/>
      <c r="C430" s="231"/>
      <c r="D430" s="231"/>
      <c r="E430" s="230"/>
      <c r="F430" s="245" t="s">
        <v>277</v>
      </c>
      <c r="G430" s="245"/>
      <c r="H430" s="247"/>
      <c r="I430" s="246"/>
      <c r="J430" s="245"/>
      <c r="K430" s="161" t="str">
        <f t="shared" si="12"/>
        <v xml:space="preserve"> </v>
      </c>
      <c r="L430" s="159" t="str">
        <f t="shared" si="13"/>
        <v/>
      </c>
      <c r="M430" s="160" t="str">
        <f>IF(J430="","",IF(A430="MA",I430*L430*(1+'Invoice Summary'!$K$18),IF(A430="EQ",I430*L430*(1+'Invoice Summary'!$K$19),I430*L430)))</f>
        <v/>
      </c>
      <c r="N430" s="188" t="str">
        <f>IF(AND('Invoice Charges Detail'!A430="MA",'Invoice Summary'!$K$18&gt;0),"*",IF(AND('Invoice Charges Detail'!A430="EQ",'Invoice Summary'!$K$19&gt;0),"*",""))</f>
        <v/>
      </c>
    </row>
    <row r="431" spans="1:14" s="192" customFormat="1" ht="17.25" customHeight="1" x14ac:dyDescent="0.2">
      <c r="A431" s="231"/>
      <c r="B431" s="231"/>
      <c r="C431" s="231"/>
      <c r="D431" s="231"/>
      <c r="E431" s="230"/>
      <c r="F431" s="245" t="s">
        <v>277</v>
      </c>
      <c r="G431" s="245"/>
      <c r="H431" s="247"/>
      <c r="I431" s="246"/>
      <c r="J431" s="245"/>
      <c r="K431" s="161" t="str">
        <f t="shared" si="12"/>
        <v xml:space="preserve"> </v>
      </c>
      <c r="L431" s="159" t="str">
        <f t="shared" si="13"/>
        <v/>
      </c>
      <c r="M431" s="160" t="str">
        <f>IF(J431="","",IF(A431="MA",I431*L431*(1+'Invoice Summary'!$K$18),IF(A431="EQ",I431*L431*(1+'Invoice Summary'!$K$19),I431*L431)))</f>
        <v/>
      </c>
      <c r="N431" s="188" t="str">
        <f>IF(AND('Invoice Charges Detail'!A431="MA",'Invoice Summary'!$K$18&gt;0),"*",IF(AND('Invoice Charges Detail'!A431="EQ",'Invoice Summary'!$K$19&gt;0),"*",""))</f>
        <v/>
      </c>
    </row>
    <row r="432" spans="1:14" s="192" customFormat="1" ht="17.25" customHeight="1" x14ac:dyDescent="0.2">
      <c r="A432" s="231"/>
      <c r="B432" s="231"/>
      <c r="C432" s="231"/>
      <c r="D432" s="231"/>
      <c r="E432" s="230"/>
      <c r="F432" s="245" t="s">
        <v>277</v>
      </c>
      <c r="G432" s="245"/>
      <c r="H432" s="247"/>
      <c r="I432" s="246"/>
      <c r="J432" s="245"/>
      <c r="K432" s="161" t="str">
        <f t="shared" si="12"/>
        <v xml:space="preserve"> </v>
      </c>
      <c r="L432" s="159" t="str">
        <f t="shared" si="13"/>
        <v/>
      </c>
      <c r="M432" s="160" t="str">
        <f>IF(J432="","",IF(A432="MA",I432*L432*(1+'Invoice Summary'!$K$18),IF(A432="EQ",I432*L432*(1+'Invoice Summary'!$K$19),I432*L432)))</f>
        <v/>
      </c>
      <c r="N432" s="188" t="str">
        <f>IF(AND('Invoice Charges Detail'!A432="MA",'Invoice Summary'!$K$18&gt;0),"*",IF(AND('Invoice Charges Detail'!A432="EQ",'Invoice Summary'!$K$19&gt;0),"*",""))</f>
        <v/>
      </c>
    </row>
    <row r="433" spans="1:14" s="192" customFormat="1" ht="17.25" customHeight="1" x14ac:dyDescent="0.2">
      <c r="A433" s="231"/>
      <c r="B433" s="231"/>
      <c r="C433" s="231"/>
      <c r="D433" s="231"/>
      <c r="E433" s="230"/>
      <c r="F433" s="245" t="s">
        <v>277</v>
      </c>
      <c r="G433" s="245"/>
      <c r="H433" s="247"/>
      <c r="I433" s="246"/>
      <c r="J433" s="245"/>
      <c r="K433" s="161" t="str">
        <f t="shared" si="12"/>
        <v xml:space="preserve"> </v>
      </c>
      <c r="L433" s="159" t="str">
        <f t="shared" si="13"/>
        <v/>
      </c>
      <c r="M433" s="160" t="str">
        <f>IF(J433="","",IF(A433="MA",I433*L433*(1+'Invoice Summary'!$K$18),IF(A433="EQ",I433*L433*(1+'Invoice Summary'!$K$19),I433*L433)))</f>
        <v/>
      </c>
      <c r="N433" s="188" t="str">
        <f>IF(AND('Invoice Charges Detail'!A433="MA",'Invoice Summary'!$K$18&gt;0),"*",IF(AND('Invoice Charges Detail'!A433="EQ",'Invoice Summary'!$K$19&gt;0),"*",""))</f>
        <v/>
      </c>
    </row>
    <row r="434" spans="1:14" s="192" customFormat="1" ht="17.25" customHeight="1" x14ac:dyDescent="0.2">
      <c r="A434" s="231"/>
      <c r="B434" s="231"/>
      <c r="C434" s="231"/>
      <c r="D434" s="231"/>
      <c r="E434" s="230"/>
      <c r="F434" s="245" t="s">
        <v>277</v>
      </c>
      <c r="G434" s="245"/>
      <c r="H434" s="247"/>
      <c r="I434" s="246"/>
      <c r="J434" s="245"/>
      <c r="K434" s="161" t="str">
        <f t="shared" si="12"/>
        <v xml:space="preserve"> </v>
      </c>
      <c r="L434" s="159" t="str">
        <f t="shared" si="13"/>
        <v/>
      </c>
      <c r="M434" s="160" t="str">
        <f>IF(J434="","",IF(A434="MA",I434*L434*(1+'Invoice Summary'!$K$18),IF(A434="EQ",I434*L434*(1+'Invoice Summary'!$K$19),I434*L434)))</f>
        <v/>
      </c>
      <c r="N434" s="188" t="str">
        <f>IF(AND('Invoice Charges Detail'!A434="MA",'Invoice Summary'!$K$18&gt;0),"*",IF(AND('Invoice Charges Detail'!A434="EQ",'Invoice Summary'!$K$19&gt;0),"*",""))</f>
        <v/>
      </c>
    </row>
    <row r="435" spans="1:14" s="192" customFormat="1" ht="17.25" customHeight="1" x14ac:dyDescent="0.2">
      <c r="A435" s="231"/>
      <c r="B435" s="231"/>
      <c r="C435" s="231"/>
      <c r="D435" s="231"/>
      <c r="E435" s="230"/>
      <c r="F435" s="245" t="s">
        <v>277</v>
      </c>
      <c r="G435" s="245"/>
      <c r="H435" s="247"/>
      <c r="I435" s="246"/>
      <c r="J435" s="245"/>
      <c r="K435" s="161" t="str">
        <f t="shared" si="12"/>
        <v xml:space="preserve"> </v>
      </c>
      <c r="L435" s="159" t="str">
        <f t="shared" si="13"/>
        <v/>
      </c>
      <c r="M435" s="160" t="str">
        <f>IF(J435="","",IF(A435="MA",I435*L435*(1+'Invoice Summary'!$K$18),IF(A435="EQ",I435*L435*(1+'Invoice Summary'!$K$19),I435*L435)))</f>
        <v/>
      </c>
      <c r="N435" s="188" t="str">
        <f>IF(AND('Invoice Charges Detail'!A435="MA",'Invoice Summary'!$K$18&gt;0),"*",IF(AND('Invoice Charges Detail'!A435="EQ",'Invoice Summary'!$K$19&gt;0),"*",""))</f>
        <v/>
      </c>
    </row>
    <row r="436" spans="1:14" s="192" customFormat="1" ht="17.25" customHeight="1" x14ac:dyDescent="0.2">
      <c r="A436" s="231"/>
      <c r="B436" s="231"/>
      <c r="C436" s="231"/>
      <c r="D436" s="231"/>
      <c r="E436" s="230"/>
      <c r="F436" s="245" t="s">
        <v>277</v>
      </c>
      <c r="G436" s="245"/>
      <c r="H436" s="247"/>
      <c r="I436" s="246"/>
      <c r="J436" s="245"/>
      <c r="K436" s="161" t="str">
        <f t="shared" si="12"/>
        <v xml:space="preserve"> </v>
      </c>
      <c r="L436" s="159" t="str">
        <f t="shared" si="13"/>
        <v/>
      </c>
      <c r="M436" s="160" t="str">
        <f>IF(J436="","",IF(A436="MA",I436*L436*(1+'Invoice Summary'!$K$18),IF(A436="EQ",I436*L436*(1+'Invoice Summary'!$K$19),I436*L436)))</f>
        <v/>
      </c>
      <c r="N436" s="188" t="str">
        <f>IF(AND('Invoice Charges Detail'!A436="MA",'Invoice Summary'!$K$18&gt;0),"*",IF(AND('Invoice Charges Detail'!A436="EQ",'Invoice Summary'!$K$19&gt;0),"*",""))</f>
        <v/>
      </c>
    </row>
    <row r="437" spans="1:14" s="192" customFormat="1" ht="17.25" customHeight="1" x14ac:dyDescent="0.2">
      <c r="A437" s="231"/>
      <c r="B437" s="231"/>
      <c r="C437" s="231"/>
      <c r="D437" s="231"/>
      <c r="E437" s="230"/>
      <c r="F437" s="245" t="s">
        <v>277</v>
      </c>
      <c r="G437" s="245"/>
      <c r="H437" s="247"/>
      <c r="I437" s="246"/>
      <c r="J437" s="245"/>
      <c r="K437" s="161" t="str">
        <f t="shared" si="12"/>
        <v xml:space="preserve"> </v>
      </c>
      <c r="L437" s="159" t="str">
        <f t="shared" si="13"/>
        <v/>
      </c>
      <c r="M437" s="160" t="str">
        <f>IF(J437="","",IF(A437="MA",I437*L437*(1+'Invoice Summary'!$K$18),IF(A437="EQ",I437*L437*(1+'Invoice Summary'!$K$19),I437*L437)))</f>
        <v/>
      </c>
      <c r="N437" s="188" t="str">
        <f>IF(AND('Invoice Charges Detail'!A437="MA",'Invoice Summary'!$K$18&gt;0),"*",IF(AND('Invoice Charges Detail'!A437="EQ",'Invoice Summary'!$K$19&gt;0),"*",""))</f>
        <v/>
      </c>
    </row>
    <row r="438" spans="1:14" s="192" customFormat="1" ht="17.25" customHeight="1" x14ac:dyDescent="0.2">
      <c r="A438" s="231"/>
      <c r="B438" s="231"/>
      <c r="C438" s="231"/>
      <c r="D438" s="231"/>
      <c r="E438" s="230"/>
      <c r="F438" s="245" t="s">
        <v>277</v>
      </c>
      <c r="G438" s="245"/>
      <c r="H438" s="247"/>
      <c r="I438" s="246"/>
      <c r="J438" s="245"/>
      <c r="K438" s="161" t="str">
        <f t="shared" si="12"/>
        <v xml:space="preserve"> </v>
      </c>
      <c r="L438" s="159" t="str">
        <f t="shared" si="13"/>
        <v/>
      </c>
      <c r="M438" s="160" t="str">
        <f>IF(J438="","",IF(A438="MA",I438*L438*(1+'Invoice Summary'!$K$18),IF(A438="EQ",I438*L438*(1+'Invoice Summary'!$K$19),I438*L438)))</f>
        <v/>
      </c>
      <c r="N438" s="188" t="str">
        <f>IF(AND('Invoice Charges Detail'!A438="MA",'Invoice Summary'!$K$18&gt;0),"*",IF(AND('Invoice Charges Detail'!A438="EQ",'Invoice Summary'!$K$19&gt;0),"*",""))</f>
        <v/>
      </c>
    </row>
    <row r="439" spans="1:14" s="192" customFormat="1" ht="17.25" customHeight="1" x14ac:dyDescent="0.2">
      <c r="A439" s="231"/>
      <c r="B439" s="231"/>
      <c r="C439" s="231"/>
      <c r="D439" s="231"/>
      <c r="E439" s="230"/>
      <c r="F439" s="245" t="s">
        <v>277</v>
      </c>
      <c r="G439" s="245"/>
      <c r="H439" s="247"/>
      <c r="I439" s="246"/>
      <c r="J439" s="245"/>
      <c r="K439" s="161" t="str">
        <f t="shared" si="12"/>
        <v xml:space="preserve"> </v>
      </c>
      <c r="L439" s="159" t="str">
        <f t="shared" si="13"/>
        <v/>
      </c>
      <c r="M439" s="160" t="str">
        <f>IF(J439="","",IF(A439="MA",I439*L439*(1+'Invoice Summary'!$K$18),IF(A439="EQ",I439*L439*(1+'Invoice Summary'!$K$19),I439*L439)))</f>
        <v/>
      </c>
      <c r="N439" s="188" t="str">
        <f>IF(AND('Invoice Charges Detail'!A439="MA",'Invoice Summary'!$K$18&gt;0),"*",IF(AND('Invoice Charges Detail'!A439="EQ",'Invoice Summary'!$K$19&gt;0),"*",""))</f>
        <v/>
      </c>
    </row>
    <row r="440" spans="1:14" s="192" customFormat="1" ht="17.25" customHeight="1" x14ac:dyDescent="0.2">
      <c r="A440" s="231"/>
      <c r="B440" s="231"/>
      <c r="C440" s="231"/>
      <c r="D440" s="231"/>
      <c r="E440" s="230"/>
      <c r="F440" s="245" t="s">
        <v>277</v>
      </c>
      <c r="G440" s="245"/>
      <c r="H440" s="247"/>
      <c r="I440" s="246"/>
      <c r="J440" s="245"/>
      <c r="K440" s="161" t="str">
        <f t="shared" si="12"/>
        <v xml:space="preserve"> </v>
      </c>
      <c r="L440" s="159" t="str">
        <f t="shared" si="13"/>
        <v/>
      </c>
      <c r="M440" s="160" t="str">
        <f>IF(J440="","",IF(A440="MA",I440*L440*(1+'Invoice Summary'!$K$18),IF(A440="EQ",I440*L440*(1+'Invoice Summary'!$K$19),I440*L440)))</f>
        <v/>
      </c>
      <c r="N440" s="188" t="str">
        <f>IF(AND('Invoice Charges Detail'!A440="MA",'Invoice Summary'!$K$18&gt;0),"*",IF(AND('Invoice Charges Detail'!A440="EQ",'Invoice Summary'!$K$19&gt;0),"*",""))</f>
        <v/>
      </c>
    </row>
    <row r="441" spans="1:14" s="192" customFormat="1" ht="17.25" customHeight="1" x14ac:dyDescent="0.2">
      <c r="A441" s="231"/>
      <c r="B441" s="231"/>
      <c r="C441" s="231"/>
      <c r="D441" s="231"/>
      <c r="E441" s="230"/>
      <c r="F441" s="245" t="s">
        <v>277</v>
      </c>
      <c r="G441" s="245"/>
      <c r="H441" s="247"/>
      <c r="I441" s="246"/>
      <c r="J441" s="245"/>
      <c r="K441" s="161" t="str">
        <f t="shared" si="12"/>
        <v xml:space="preserve"> </v>
      </c>
      <c r="L441" s="159" t="str">
        <f t="shared" si="13"/>
        <v/>
      </c>
      <c r="M441" s="160" t="str">
        <f>IF(J441="","",IF(A441="MA",I441*L441*(1+'Invoice Summary'!$K$18),IF(A441="EQ",I441*L441*(1+'Invoice Summary'!$K$19),I441*L441)))</f>
        <v/>
      </c>
      <c r="N441" s="188" t="str">
        <f>IF(AND('Invoice Charges Detail'!A441="MA",'Invoice Summary'!$K$18&gt;0),"*",IF(AND('Invoice Charges Detail'!A441="EQ",'Invoice Summary'!$K$19&gt;0),"*",""))</f>
        <v/>
      </c>
    </row>
    <row r="442" spans="1:14" s="192" customFormat="1" ht="17.25" customHeight="1" x14ac:dyDescent="0.2">
      <c r="A442" s="231"/>
      <c r="B442" s="231"/>
      <c r="C442" s="231"/>
      <c r="D442" s="231"/>
      <c r="E442" s="230"/>
      <c r="F442" s="245" t="s">
        <v>277</v>
      </c>
      <c r="G442" s="245"/>
      <c r="H442" s="247"/>
      <c r="I442" s="246"/>
      <c r="J442" s="245"/>
      <c r="K442" s="161" t="str">
        <f t="shared" si="12"/>
        <v xml:space="preserve"> </v>
      </c>
      <c r="L442" s="159" t="str">
        <f t="shared" si="13"/>
        <v/>
      </c>
      <c r="M442" s="160" t="str">
        <f>IF(J442="","",IF(A442="MA",I442*L442*(1+'Invoice Summary'!$K$18),IF(A442="EQ",I442*L442*(1+'Invoice Summary'!$K$19),I442*L442)))</f>
        <v/>
      </c>
      <c r="N442" s="188" t="str">
        <f>IF(AND('Invoice Charges Detail'!A442="MA",'Invoice Summary'!$K$18&gt;0),"*",IF(AND('Invoice Charges Detail'!A442="EQ",'Invoice Summary'!$K$19&gt;0),"*",""))</f>
        <v/>
      </c>
    </row>
    <row r="443" spans="1:14" s="192" customFormat="1" ht="17.25" customHeight="1" x14ac:dyDescent="0.2">
      <c r="A443" s="231"/>
      <c r="B443" s="231"/>
      <c r="C443" s="231"/>
      <c r="D443" s="231"/>
      <c r="E443" s="230"/>
      <c r="F443" s="245" t="s">
        <v>277</v>
      </c>
      <c r="G443" s="245"/>
      <c r="H443" s="247"/>
      <c r="I443" s="246"/>
      <c r="J443" s="245"/>
      <c r="K443" s="161" t="str">
        <f t="shared" si="12"/>
        <v xml:space="preserve"> </v>
      </c>
      <c r="L443" s="159" t="str">
        <f t="shared" si="13"/>
        <v/>
      </c>
      <c r="M443" s="160" t="str">
        <f>IF(J443="","",IF(A443="MA",I443*L443*(1+'Invoice Summary'!$K$18),IF(A443="EQ",I443*L443*(1+'Invoice Summary'!$K$19),I443*L443)))</f>
        <v/>
      </c>
      <c r="N443" s="188" t="str">
        <f>IF(AND('Invoice Charges Detail'!A443="MA",'Invoice Summary'!$K$18&gt;0),"*",IF(AND('Invoice Charges Detail'!A443="EQ",'Invoice Summary'!$K$19&gt;0),"*",""))</f>
        <v/>
      </c>
    </row>
    <row r="444" spans="1:14" s="192" customFormat="1" ht="17.25" customHeight="1" x14ac:dyDescent="0.2">
      <c r="A444" s="231"/>
      <c r="B444" s="231"/>
      <c r="C444" s="231"/>
      <c r="D444" s="231"/>
      <c r="E444" s="230"/>
      <c r="F444" s="245" t="s">
        <v>277</v>
      </c>
      <c r="G444" s="245"/>
      <c r="H444" s="247"/>
      <c r="I444" s="246"/>
      <c r="J444" s="245"/>
      <c r="K444" s="161" t="str">
        <f t="shared" si="12"/>
        <v xml:space="preserve"> </v>
      </c>
      <c r="L444" s="159" t="str">
        <f t="shared" si="13"/>
        <v/>
      </c>
      <c r="M444" s="160" t="str">
        <f>IF(J444="","",IF(A444="MA",I444*L444*(1+'Invoice Summary'!$K$18),IF(A444="EQ",I444*L444*(1+'Invoice Summary'!$K$19),I444*L444)))</f>
        <v/>
      </c>
      <c r="N444" s="188" t="str">
        <f>IF(AND('Invoice Charges Detail'!A444="MA",'Invoice Summary'!$K$18&gt;0),"*",IF(AND('Invoice Charges Detail'!A444="EQ",'Invoice Summary'!$K$19&gt;0),"*",""))</f>
        <v/>
      </c>
    </row>
    <row r="445" spans="1:14" s="192" customFormat="1" ht="17.25" customHeight="1" x14ac:dyDescent="0.2">
      <c r="A445" s="231"/>
      <c r="B445" s="231"/>
      <c r="C445" s="231"/>
      <c r="D445" s="231"/>
      <c r="E445" s="230"/>
      <c r="F445" s="245" t="s">
        <v>277</v>
      </c>
      <c r="G445" s="245"/>
      <c r="H445" s="247"/>
      <c r="I445" s="246"/>
      <c r="J445" s="245"/>
      <c r="K445" s="161" t="str">
        <f t="shared" si="12"/>
        <v xml:space="preserve"> </v>
      </c>
      <c r="L445" s="159" t="str">
        <f t="shared" si="13"/>
        <v/>
      </c>
      <c r="M445" s="160" t="str">
        <f>IF(J445="","",IF(A445="MA",I445*L445*(1+'Invoice Summary'!$K$18),IF(A445="EQ",I445*L445*(1+'Invoice Summary'!$K$19),I445*L445)))</f>
        <v/>
      </c>
      <c r="N445" s="188" t="str">
        <f>IF(AND('Invoice Charges Detail'!A445="MA",'Invoice Summary'!$K$18&gt;0),"*",IF(AND('Invoice Charges Detail'!A445="EQ",'Invoice Summary'!$K$19&gt;0),"*",""))</f>
        <v/>
      </c>
    </row>
    <row r="446" spans="1:14" s="192" customFormat="1" ht="17.25" customHeight="1" x14ac:dyDescent="0.2">
      <c r="A446" s="231"/>
      <c r="B446" s="231"/>
      <c r="C446" s="231"/>
      <c r="D446" s="231"/>
      <c r="E446" s="230"/>
      <c r="F446" s="245" t="s">
        <v>277</v>
      </c>
      <c r="G446" s="245"/>
      <c r="H446" s="247"/>
      <c r="I446" s="246"/>
      <c r="J446" s="245"/>
      <c r="K446" s="161" t="str">
        <f t="shared" si="12"/>
        <v xml:space="preserve"> </v>
      </c>
      <c r="L446" s="159" t="str">
        <f t="shared" si="13"/>
        <v/>
      </c>
      <c r="M446" s="160" t="str">
        <f>IF(J446="","",IF(A446="MA",I446*L446*(1+'Invoice Summary'!$K$18),IF(A446="EQ",I446*L446*(1+'Invoice Summary'!$K$19),I446*L446)))</f>
        <v/>
      </c>
      <c r="N446" s="188" t="str">
        <f>IF(AND('Invoice Charges Detail'!A446="MA",'Invoice Summary'!$K$18&gt;0),"*",IF(AND('Invoice Charges Detail'!A446="EQ",'Invoice Summary'!$K$19&gt;0),"*",""))</f>
        <v/>
      </c>
    </row>
    <row r="447" spans="1:14" s="192" customFormat="1" ht="17.25" customHeight="1" x14ac:dyDescent="0.2">
      <c r="A447" s="231"/>
      <c r="B447" s="231"/>
      <c r="C447" s="231"/>
      <c r="D447" s="231"/>
      <c r="E447" s="230"/>
      <c r="F447" s="245" t="s">
        <v>277</v>
      </c>
      <c r="G447" s="245"/>
      <c r="H447" s="247"/>
      <c r="I447" s="246"/>
      <c r="J447" s="245"/>
      <c r="K447" s="161" t="str">
        <f t="shared" si="12"/>
        <v xml:space="preserve"> </v>
      </c>
      <c r="L447" s="159" t="str">
        <f t="shared" si="13"/>
        <v/>
      </c>
      <c r="M447" s="160" t="str">
        <f>IF(J447="","",IF(A447="MA",I447*L447*(1+'Invoice Summary'!$K$18),IF(A447="EQ",I447*L447*(1+'Invoice Summary'!$K$19),I447*L447)))</f>
        <v/>
      </c>
      <c r="N447" s="188" t="str">
        <f>IF(AND('Invoice Charges Detail'!A447="MA",'Invoice Summary'!$K$18&gt;0),"*",IF(AND('Invoice Charges Detail'!A447="EQ",'Invoice Summary'!$K$19&gt;0),"*",""))</f>
        <v/>
      </c>
    </row>
    <row r="448" spans="1:14" s="192" customFormat="1" ht="17.25" customHeight="1" x14ac:dyDescent="0.2">
      <c r="A448" s="231"/>
      <c r="B448" s="231"/>
      <c r="C448" s="231"/>
      <c r="D448" s="231"/>
      <c r="E448" s="230"/>
      <c r="F448" s="245" t="s">
        <v>277</v>
      </c>
      <c r="G448" s="245"/>
      <c r="H448" s="247"/>
      <c r="I448" s="246"/>
      <c r="J448" s="245"/>
      <c r="K448" s="161" t="str">
        <f t="shared" si="12"/>
        <v xml:space="preserve"> </v>
      </c>
      <c r="L448" s="159" t="str">
        <f t="shared" si="13"/>
        <v/>
      </c>
      <c r="M448" s="160" t="str">
        <f>IF(J448="","",IF(A448="MA",I448*L448*(1+'Invoice Summary'!$K$18),IF(A448="EQ",I448*L448*(1+'Invoice Summary'!$K$19),I448*L448)))</f>
        <v/>
      </c>
      <c r="N448" s="188" t="str">
        <f>IF(AND('Invoice Charges Detail'!A448="MA",'Invoice Summary'!$K$18&gt;0),"*",IF(AND('Invoice Charges Detail'!A448="EQ",'Invoice Summary'!$K$19&gt;0),"*",""))</f>
        <v/>
      </c>
    </row>
    <row r="449" spans="1:14" s="192" customFormat="1" ht="17.25" customHeight="1" x14ac:dyDescent="0.2">
      <c r="A449" s="231"/>
      <c r="B449" s="231"/>
      <c r="C449" s="231"/>
      <c r="D449" s="231"/>
      <c r="E449" s="230"/>
      <c r="F449" s="245" t="s">
        <v>277</v>
      </c>
      <c r="G449" s="245"/>
      <c r="H449" s="247"/>
      <c r="I449" s="246"/>
      <c r="J449" s="245"/>
      <c r="K449" s="161" t="str">
        <f t="shared" si="12"/>
        <v xml:space="preserve"> </v>
      </c>
      <c r="L449" s="159" t="str">
        <f t="shared" si="13"/>
        <v/>
      </c>
      <c r="M449" s="160" t="str">
        <f>IF(J449="","",IF(A449="MA",I449*L449*(1+'Invoice Summary'!$K$18),IF(A449="EQ",I449*L449*(1+'Invoice Summary'!$K$19),I449*L449)))</f>
        <v/>
      </c>
      <c r="N449" s="188" t="str">
        <f>IF(AND('Invoice Charges Detail'!A449="MA",'Invoice Summary'!$K$18&gt;0),"*",IF(AND('Invoice Charges Detail'!A449="EQ",'Invoice Summary'!$K$19&gt;0),"*",""))</f>
        <v/>
      </c>
    </row>
    <row r="450" spans="1:14" s="192" customFormat="1" ht="17.25" customHeight="1" x14ac:dyDescent="0.2">
      <c r="A450" s="231"/>
      <c r="B450" s="231"/>
      <c r="C450" s="231"/>
      <c r="D450" s="231"/>
      <c r="E450" s="230"/>
      <c r="F450" s="245" t="s">
        <v>277</v>
      </c>
      <c r="G450" s="245"/>
      <c r="H450" s="247"/>
      <c r="I450" s="246"/>
      <c r="J450" s="245"/>
      <c r="K450" s="161" t="str">
        <f t="shared" si="12"/>
        <v xml:space="preserve"> </v>
      </c>
      <c r="L450" s="159" t="str">
        <f t="shared" si="13"/>
        <v/>
      </c>
      <c r="M450" s="160" t="str">
        <f>IF(J450="","",IF(A450="MA",I450*L450*(1+'Invoice Summary'!$K$18),IF(A450="EQ",I450*L450*(1+'Invoice Summary'!$K$19),I450*L450)))</f>
        <v/>
      </c>
      <c r="N450" s="188" t="str">
        <f>IF(AND('Invoice Charges Detail'!A450="MA",'Invoice Summary'!$K$18&gt;0),"*",IF(AND('Invoice Charges Detail'!A450="EQ",'Invoice Summary'!$K$19&gt;0),"*",""))</f>
        <v/>
      </c>
    </row>
    <row r="451" spans="1:14" s="192" customFormat="1" ht="17.25" customHeight="1" x14ac:dyDescent="0.2">
      <c r="A451" s="231"/>
      <c r="B451" s="231"/>
      <c r="C451" s="231"/>
      <c r="D451" s="231"/>
      <c r="E451" s="230"/>
      <c r="F451" s="245" t="s">
        <v>277</v>
      </c>
      <c r="G451" s="245"/>
      <c r="H451" s="247"/>
      <c r="I451" s="246"/>
      <c r="J451" s="245"/>
      <c r="K451" s="161" t="str">
        <f t="shared" si="12"/>
        <v xml:space="preserve"> </v>
      </c>
      <c r="L451" s="159" t="str">
        <f t="shared" si="13"/>
        <v/>
      </c>
      <c r="M451" s="160" t="str">
        <f>IF(J451="","",IF(A451="MA",I451*L451*(1+'Invoice Summary'!$K$18),IF(A451="EQ",I451*L451*(1+'Invoice Summary'!$K$19),I451*L451)))</f>
        <v/>
      </c>
      <c r="N451" s="188" t="str">
        <f>IF(AND('Invoice Charges Detail'!A451="MA",'Invoice Summary'!$K$18&gt;0),"*",IF(AND('Invoice Charges Detail'!A451="EQ",'Invoice Summary'!$K$19&gt;0),"*",""))</f>
        <v/>
      </c>
    </row>
    <row r="452" spans="1:14" s="192" customFormat="1" ht="17.25" customHeight="1" x14ac:dyDescent="0.2">
      <c r="A452" s="231"/>
      <c r="B452" s="231"/>
      <c r="C452" s="231"/>
      <c r="D452" s="231"/>
      <c r="E452" s="230"/>
      <c r="F452" s="245" t="s">
        <v>277</v>
      </c>
      <c r="G452" s="245"/>
      <c r="H452" s="247"/>
      <c r="I452" s="246"/>
      <c r="J452" s="245"/>
      <c r="K452" s="161" t="str">
        <f t="shared" si="12"/>
        <v xml:space="preserve"> </v>
      </c>
      <c r="L452" s="159" t="str">
        <f t="shared" si="13"/>
        <v/>
      </c>
      <c r="M452" s="160" t="str">
        <f>IF(J452="","",IF(A452="MA",I452*L452*(1+'Invoice Summary'!$K$18),IF(A452="EQ",I452*L452*(1+'Invoice Summary'!$K$19),I452*L452)))</f>
        <v/>
      </c>
      <c r="N452" s="188" t="str">
        <f>IF(AND('Invoice Charges Detail'!A452="MA",'Invoice Summary'!$K$18&gt;0),"*",IF(AND('Invoice Charges Detail'!A452="EQ",'Invoice Summary'!$K$19&gt;0),"*",""))</f>
        <v/>
      </c>
    </row>
    <row r="453" spans="1:14" s="192" customFormat="1" ht="17.25" customHeight="1" x14ac:dyDescent="0.2">
      <c r="A453" s="231"/>
      <c r="B453" s="231"/>
      <c r="C453" s="231"/>
      <c r="D453" s="231"/>
      <c r="E453" s="230"/>
      <c r="F453" s="245" t="s">
        <v>277</v>
      </c>
      <c r="G453" s="245"/>
      <c r="H453" s="247"/>
      <c r="I453" s="246"/>
      <c r="J453" s="245"/>
      <c r="K453" s="161" t="str">
        <f t="shared" si="12"/>
        <v xml:space="preserve"> </v>
      </c>
      <c r="L453" s="159" t="str">
        <f t="shared" si="13"/>
        <v/>
      </c>
      <c r="M453" s="160" t="str">
        <f>IF(J453="","",IF(A453="MA",I453*L453*(1+'Invoice Summary'!$K$18),IF(A453="EQ",I453*L453*(1+'Invoice Summary'!$K$19),I453*L453)))</f>
        <v/>
      </c>
      <c r="N453" s="188" t="str">
        <f>IF(AND('Invoice Charges Detail'!A453="MA",'Invoice Summary'!$K$18&gt;0),"*",IF(AND('Invoice Charges Detail'!A453="EQ",'Invoice Summary'!$K$19&gt;0),"*",""))</f>
        <v/>
      </c>
    </row>
    <row r="454" spans="1:14" s="192" customFormat="1" ht="17.25" customHeight="1" x14ac:dyDescent="0.2">
      <c r="A454" s="231"/>
      <c r="B454" s="231"/>
      <c r="C454" s="231"/>
      <c r="D454" s="231"/>
      <c r="E454" s="230"/>
      <c r="F454" s="245" t="s">
        <v>277</v>
      </c>
      <c r="G454" s="245"/>
      <c r="H454" s="247"/>
      <c r="I454" s="246"/>
      <c r="J454" s="245"/>
      <c r="K454" s="161" t="str">
        <f t="shared" si="12"/>
        <v xml:space="preserve"> </v>
      </c>
      <c r="L454" s="159" t="str">
        <f t="shared" si="13"/>
        <v/>
      </c>
      <c r="M454" s="160" t="str">
        <f>IF(J454="","",IF(A454="MA",I454*L454*(1+'Invoice Summary'!$K$18),IF(A454="EQ",I454*L454*(1+'Invoice Summary'!$K$19),I454*L454)))</f>
        <v/>
      </c>
      <c r="N454" s="188" t="str">
        <f>IF(AND('Invoice Charges Detail'!A454="MA",'Invoice Summary'!$K$18&gt;0),"*",IF(AND('Invoice Charges Detail'!A454="EQ",'Invoice Summary'!$K$19&gt;0),"*",""))</f>
        <v/>
      </c>
    </row>
    <row r="455" spans="1:14" s="192" customFormat="1" ht="17.25" customHeight="1" x14ac:dyDescent="0.2">
      <c r="A455" s="231"/>
      <c r="B455" s="231"/>
      <c r="C455" s="231"/>
      <c r="D455" s="231"/>
      <c r="E455" s="230"/>
      <c r="F455" s="245" t="s">
        <v>277</v>
      </c>
      <c r="G455" s="245"/>
      <c r="H455" s="247"/>
      <c r="I455" s="246"/>
      <c r="J455" s="245"/>
      <c r="K455" s="161" t="str">
        <f t="shared" si="12"/>
        <v xml:space="preserve"> </v>
      </c>
      <c r="L455" s="159" t="str">
        <f t="shared" si="13"/>
        <v/>
      </c>
      <c r="M455" s="160" t="str">
        <f>IF(J455="","",IF(A455="MA",I455*L455*(1+'Invoice Summary'!$K$18),IF(A455="EQ",I455*L455*(1+'Invoice Summary'!$K$19),I455*L455)))</f>
        <v/>
      </c>
      <c r="N455" s="188" t="str">
        <f>IF(AND('Invoice Charges Detail'!A455="MA",'Invoice Summary'!$K$18&gt;0),"*",IF(AND('Invoice Charges Detail'!A455="EQ",'Invoice Summary'!$K$19&gt;0),"*",""))</f>
        <v/>
      </c>
    </row>
    <row r="456" spans="1:14" s="192" customFormat="1" ht="17.25" customHeight="1" x14ac:dyDescent="0.2">
      <c r="A456" s="231"/>
      <c r="B456" s="231"/>
      <c r="C456" s="231"/>
      <c r="D456" s="231"/>
      <c r="E456" s="230"/>
      <c r="F456" s="245" t="s">
        <v>277</v>
      </c>
      <c r="G456" s="245"/>
      <c r="H456" s="247"/>
      <c r="I456" s="246"/>
      <c r="J456" s="245"/>
      <c r="K456" s="161" t="str">
        <f t="shared" si="12"/>
        <v xml:space="preserve"> </v>
      </c>
      <c r="L456" s="159" t="str">
        <f t="shared" si="13"/>
        <v/>
      </c>
      <c r="M456" s="160" t="str">
        <f>IF(J456="","",IF(A456="MA",I456*L456*(1+'Invoice Summary'!$K$18),IF(A456="EQ",I456*L456*(1+'Invoice Summary'!$K$19),I456*L456)))</f>
        <v/>
      </c>
      <c r="N456" s="188" t="str">
        <f>IF(AND('Invoice Charges Detail'!A456="MA",'Invoice Summary'!$K$18&gt;0),"*",IF(AND('Invoice Charges Detail'!A456="EQ",'Invoice Summary'!$K$19&gt;0),"*",""))</f>
        <v/>
      </c>
    </row>
    <row r="457" spans="1:14" s="192" customFormat="1" ht="17.25" customHeight="1" x14ac:dyDescent="0.2">
      <c r="A457" s="231"/>
      <c r="B457" s="231"/>
      <c r="C457" s="231"/>
      <c r="D457" s="231"/>
      <c r="E457" s="230"/>
      <c r="F457" s="245" t="s">
        <v>277</v>
      </c>
      <c r="G457" s="245"/>
      <c r="H457" s="247"/>
      <c r="I457" s="246"/>
      <c r="J457" s="245"/>
      <c r="K457" s="161" t="str">
        <f t="shared" si="12"/>
        <v xml:space="preserve"> </v>
      </c>
      <c r="L457" s="159" t="str">
        <f t="shared" si="13"/>
        <v/>
      </c>
      <c r="M457" s="160" t="str">
        <f>IF(J457="","",IF(A457="MA",I457*L457*(1+'Invoice Summary'!$K$18),IF(A457="EQ",I457*L457*(1+'Invoice Summary'!$K$19),I457*L457)))</f>
        <v/>
      </c>
      <c r="N457" s="188" t="str">
        <f>IF(AND('Invoice Charges Detail'!A457="MA",'Invoice Summary'!$K$18&gt;0),"*",IF(AND('Invoice Charges Detail'!A457="EQ",'Invoice Summary'!$K$19&gt;0),"*",""))</f>
        <v/>
      </c>
    </row>
    <row r="458" spans="1:14" s="192" customFormat="1" ht="17.25" customHeight="1" x14ac:dyDescent="0.2">
      <c r="A458" s="231"/>
      <c r="B458" s="231"/>
      <c r="C458" s="231"/>
      <c r="D458" s="231"/>
      <c r="E458" s="230"/>
      <c r="F458" s="245" t="s">
        <v>277</v>
      </c>
      <c r="G458" s="245"/>
      <c r="H458" s="247"/>
      <c r="I458" s="246"/>
      <c r="J458" s="245"/>
      <c r="K458" s="161" t="str">
        <f t="shared" si="12"/>
        <v xml:space="preserve"> </v>
      </c>
      <c r="L458" s="159" t="str">
        <f t="shared" si="13"/>
        <v/>
      </c>
      <c r="M458" s="160" t="str">
        <f>IF(J458="","",IF(A458="MA",I458*L458*(1+'Invoice Summary'!$K$18),IF(A458="EQ",I458*L458*(1+'Invoice Summary'!$K$19),I458*L458)))</f>
        <v/>
      </c>
      <c r="N458" s="188" t="str">
        <f>IF(AND('Invoice Charges Detail'!A458="MA",'Invoice Summary'!$K$18&gt;0),"*",IF(AND('Invoice Charges Detail'!A458="EQ",'Invoice Summary'!$K$19&gt;0),"*",""))</f>
        <v/>
      </c>
    </row>
    <row r="459" spans="1:14" s="192" customFormat="1" ht="17.25" customHeight="1" x14ac:dyDescent="0.2">
      <c r="A459" s="231"/>
      <c r="B459" s="231"/>
      <c r="C459" s="231"/>
      <c r="D459" s="231"/>
      <c r="E459" s="230"/>
      <c r="F459" s="245" t="s">
        <v>277</v>
      </c>
      <c r="G459" s="245"/>
      <c r="H459" s="247"/>
      <c r="I459" s="246"/>
      <c r="J459" s="245"/>
      <c r="K459" s="161" t="str">
        <f t="shared" ref="K459:K522" si="14">IF(A459="LA",VLOOKUP(D459,EMP,2,FALSE),IF(A459="MA",D459,IF(A459="EQ",D459,IF(A459="RE",D459," "))))</f>
        <v xml:space="preserve"> </v>
      </c>
      <c r="L459" s="159" t="str">
        <f t="shared" ref="L459:L522" si="15">IF(A459="MA",VLOOKUP(D459,MA_COST,2,FALSE),IF(A459="LA",VLOOKUP(K459,LA_COST,2,FALSE),IF(A459="RE",VLOOKUP(D459,RE_COST,2,FALSE),IF(A459="EQ",VLOOKUP(D459,EQ_COST,2,FALSE),""))))</f>
        <v/>
      </c>
      <c r="M459" s="160" t="str">
        <f>IF(J459="","",IF(A459="MA",I459*L459*(1+'Invoice Summary'!$K$18),IF(A459="EQ",I459*L459*(1+'Invoice Summary'!$K$19),I459*L459)))</f>
        <v/>
      </c>
      <c r="N459" s="188" t="str">
        <f>IF(AND('Invoice Charges Detail'!A459="MA",'Invoice Summary'!$K$18&gt;0),"*",IF(AND('Invoice Charges Detail'!A459="EQ",'Invoice Summary'!$K$19&gt;0),"*",""))</f>
        <v/>
      </c>
    </row>
    <row r="460" spans="1:14" s="192" customFormat="1" ht="17.25" customHeight="1" x14ac:dyDescent="0.2">
      <c r="A460" s="231"/>
      <c r="B460" s="231"/>
      <c r="C460" s="231"/>
      <c r="D460" s="231"/>
      <c r="E460" s="230"/>
      <c r="F460" s="245" t="s">
        <v>277</v>
      </c>
      <c r="G460" s="245"/>
      <c r="H460" s="247"/>
      <c r="I460" s="246"/>
      <c r="J460" s="245"/>
      <c r="K460" s="161" t="str">
        <f t="shared" si="14"/>
        <v xml:space="preserve"> </v>
      </c>
      <c r="L460" s="159" t="str">
        <f t="shared" si="15"/>
        <v/>
      </c>
      <c r="M460" s="160" t="str">
        <f>IF(J460="","",IF(A460="MA",I460*L460*(1+'Invoice Summary'!$K$18),IF(A460="EQ",I460*L460*(1+'Invoice Summary'!$K$19),I460*L460)))</f>
        <v/>
      </c>
      <c r="N460" s="188" t="str">
        <f>IF(AND('Invoice Charges Detail'!A460="MA",'Invoice Summary'!$K$18&gt;0),"*",IF(AND('Invoice Charges Detail'!A460="EQ",'Invoice Summary'!$K$19&gt;0),"*",""))</f>
        <v/>
      </c>
    </row>
    <row r="461" spans="1:14" s="192" customFormat="1" ht="17.25" customHeight="1" x14ac:dyDescent="0.2">
      <c r="A461" s="231"/>
      <c r="B461" s="231"/>
      <c r="C461" s="231"/>
      <c r="D461" s="231"/>
      <c r="E461" s="230"/>
      <c r="F461" s="245" t="s">
        <v>277</v>
      </c>
      <c r="G461" s="245"/>
      <c r="H461" s="247"/>
      <c r="I461" s="246"/>
      <c r="J461" s="245"/>
      <c r="K461" s="161" t="str">
        <f t="shared" si="14"/>
        <v xml:space="preserve"> </v>
      </c>
      <c r="L461" s="159" t="str">
        <f t="shared" si="15"/>
        <v/>
      </c>
      <c r="M461" s="160" t="str">
        <f>IF(J461="","",IF(A461="MA",I461*L461*(1+'Invoice Summary'!$K$18),IF(A461="EQ",I461*L461*(1+'Invoice Summary'!$K$19),I461*L461)))</f>
        <v/>
      </c>
      <c r="N461" s="188" t="str">
        <f>IF(AND('Invoice Charges Detail'!A461="MA",'Invoice Summary'!$K$18&gt;0),"*",IF(AND('Invoice Charges Detail'!A461="EQ",'Invoice Summary'!$K$19&gt;0),"*",""))</f>
        <v/>
      </c>
    </row>
    <row r="462" spans="1:14" s="192" customFormat="1" ht="17.25" customHeight="1" x14ac:dyDescent="0.2">
      <c r="A462" s="231"/>
      <c r="B462" s="231"/>
      <c r="C462" s="231"/>
      <c r="D462" s="231"/>
      <c r="E462" s="230"/>
      <c r="F462" s="245" t="s">
        <v>277</v>
      </c>
      <c r="G462" s="245"/>
      <c r="H462" s="247"/>
      <c r="I462" s="246"/>
      <c r="J462" s="245"/>
      <c r="K462" s="161" t="str">
        <f t="shared" si="14"/>
        <v xml:space="preserve"> </v>
      </c>
      <c r="L462" s="159" t="str">
        <f t="shared" si="15"/>
        <v/>
      </c>
      <c r="M462" s="160" t="str">
        <f>IF(J462="","",IF(A462="MA",I462*L462*(1+'Invoice Summary'!$K$18),IF(A462="EQ",I462*L462*(1+'Invoice Summary'!$K$19),I462*L462)))</f>
        <v/>
      </c>
      <c r="N462" s="188" t="str">
        <f>IF(AND('Invoice Charges Detail'!A462="MA",'Invoice Summary'!$K$18&gt;0),"*",IF(AND('Invoice Charges Detail'!A462="EQ",'Invoice Summary'!$K$19&gt;0),"*",""))</f>
        <v/>
      </c>
    </row>
    <row r="463" spans="1:14" s="192" customFormat="1" ht="17.25" customHeight="1" x14ac:dyDescent="0.2">
      <c r="A463" s="231"/>
      <c r="B463" s="231"/>
      <c r="C463" s="231"/>
      <c r="D463" s="231"/>
      <c r="E463" s="230"/>
      <c r="F463" s="245" t="s">
        <v>277</v>
      </c>
      <c r="G463" s="245"/>
      <c r="H463" s="247"/>
      <c r="I463" s="246"/>
      <c r="J463" s="245"/>
      <c r="K463" s="161" t="str">
        <f t="shared" si="14"/>
        <v xml:space="preserve"> </v>
      </c>
      <c r="L463" s="159" t="str">
        <f t="shared" si="15"/>
        <v/>
      </c>
      <c r="M463" s="160" t="str">
        <f>IF(J463="","",IF(A463="MA",I463*L463*(1+'Invoice Summary'!$K$18),IF(A463="EQ",I463*L463*(1+'Invoice Summary'!$K$19),I463*L463)))</f>
        <v/>
      </c>
      <c r="N463" s="188" t="str">
        <f>IF(AND('Invoice Charges Detail'!A463="MA",'Invoice Summary'!$K$18&gt;0),"*",IF(AND('Invoice Charges Detail'!A463="EQ",'Invoice Summary'!$K$19&gt;0),"*",""))</f>
        <v/>
      </c>
    </row>
    <row r="464" spans="1:14" s="192" customFormat="1" ht="17.25" customHeight="1" x14ac:dyDescent="0.2">
      <c r="A464" s="231"/>
      <c r="B464" s="231"/>
      <c r="C464" s="231"/>
      <c r="D464" s="231"/>
      <c r="E464" s="230"/>
      <c r="F464" s="245" t="s">
        <v>277</v>
      </c>
      <c r="G464" s="245"/>
      <c r="H464" s="247"/>
      <c r="I464" s="246"/>
      <c r="J464" s="245"/>
      <c r="K464" s="161" t="str">
        <f t="shared" si="14"/>
        <v xml:space="preserve"> </v>
      </c>
      <c r="L464" s="159" t="str">
        <f t="shared" si="15"/>
        <v/>
      </c>
      <c r="M464" s="160" t="str">
        <f>IF(J464="","",IF(A464="MA",I464*L464*(1+'Invoice Summary'!$K$18),IF(A464="EQ",I464*L464*(1+'Invoice Summary'!$K$19),I464*L464)))</f>
        <v/>
      </c>
      <c r="N464" s="188" t="str">
        <f>IF(AND('Invoice Charges Detail'!A464="MA",'Invoice Summary'!$K$18&gt;0),"*",IF(AND('Invoice Charges Detail'!A464="EQ",'Invoice Summary'!$K$19&gt;0),"*",""))</f>
        <v/>
      </c>
    </row>
    <row r="465" spans="1:14" s="192" customFormat="1" ht="17.25" customHeight="1" x14ac:dyDescent="0.2">
      <c r="A465" s="231"/>
      <c r="B465" s="231"/>
      <c r="C465" s="231"/>
      <c r="D465" s="231"/>
      <c r="E465" s="230"/>
      <c r="F465" s="245" t="s">
        <v>277</v>
      </c>
      <c r="G465" s="245"/>
      <c r="H465" s="247"/>
      <c r="I465" s="246"/>
      <c r="J465" s="245"/>
      <c r="K465" s="161" t="str">
        <f t="shared" si="14"/>
        <v xml:space="preserve"> </v>
      </c>
      <c r="L465" s="159" t="str">
        <f t="shared" si="15"/>
        <v/>
      </c>
      <c r="M465" s="160" t="str">
        <f>IF(J465="","",IF(A465="MA",I465*L465*(1+'Invoice Summary'!$K$18),IF(A465="EQ",I465*L465*(1+'Invoice Summary'!$K$19),I465*L465)))</f>
        <v/>
      </c>
      <c r="N465" s="188" t="str">
        <f>IF(AND('Invoice Charges Detail'!A465="MA",'Invoice Summary'!$K$18&gt;0),"*",IF(AND('Invoice Charges Detail'!A465="EQ",'Invoice Summary'!$K$19&gt;0),"*",""))</f>
        <v/>
      </c>
    </row>
    <row r="466" spans="1:14" s="192" customFormat="1" ht="17.25" customHeight="1" x14ac:dyDescent="0.2">
      <c r="A466" s="231"/>
      <c r="B466" s="231"/>
      <c r="C466" s="231"/>
      <c r="D466" s="231"/>
      <c r="E466" s="230"/>
      <c r="F466" s="245" t="s">
        <v>277</v>
      </c>
      <c r="G466" s="245"/>
      <c r="H466" s="247"/>
      <c r="I466" s="246"/>
      <c r="J466" s="245"/>
      <c r="K466" s="161" t="str">
        <f t="shared" si="14"/>
        <v xml:space="preserve"> </v>
      </c>
      <c r="L466" s="159" t="str">
        <f t="shared" si="15"/>
        <v/>
      </c>
      <c r="M466" s="160" t="str">
        <f>IF(J466="","",IF(A466="MA",I466*L466*(1+'Invoice Summary'!$K$18),IF(A466="EQ",I466*L466*(1+'Invoice Summary'!$K$19),I466*L466)))</f>
        <v/>
      </c>
      <c r="N466" s="188" t="str">
        <f>IF(AND('Invoice Charges Detail'!A466="MA",'Invoice Summary'!$K$18&gt;0),"*",IF(AND('Invoice Charges Detail'!A466="EQ",'Invoice Summary'!$K$19&gt;0),"*",""))</f>
        <v/>
      </c>
    </row>
    <row r="467" spans="1:14" s="192" customFormat="1" ht="17.25" customHeight="1" x14ac:dyDescent="0.2">
      <c r="A467" s="231"/>
      <c r="B467" s="231"/>
      <c r="C467" s="231"/>
      <c r="D467" s="231"/>
      <c r="E467" s="230"/>
      <c r="F467" s="245" t="s">
        <v>277</v>
      </c>
      <c r="G467" s="245"/>
      <c r="H467" s="247"/>
      <c r="I467" s="246"/>
      <c r="J467" s="245"/>
      <c r="K467" s="161" t="str">
        <f t="shared" si="14"/>
        <v xml:space="preserve"> </v>
      </c>
      <c r="L467" s="159" t="str">
        <f t="shared" si="15"/>
        <v/>
      </c>
      <c r="M467" s="160" t="str">
        <f>IF(J467="","",IF(A467="MA",I467*L467*(1+'Invoice Summary'!$K$18),IF(A467="EQ",I467*L467*(1+'Invoice Summary'!$K$19),I467*L467)))</f>
        <v/>
      </c>
      <c r="N467" s="188" t="str">
        <f>IF(AND('Invoice Charges Detail'!A467="MA",'Invoice Summary'!$K$18&gt;0),"*",IF(AND('Invoice Charges Detail'!A467="EQ",'Invoice Summary'!$K$19&gt;0),"*",""))</f>
        <v/>
      </c>
    </row>
    <row r="468" spans="1:14" s="192" customFormat="1" ht="17.25" customHeight="1" x14ac:dyDescent="0.2">
      <c r="A468" s="231"/>
      <c r="B468" s="231"/>
      <c r="C468" s="231"/>
      <c r="D468" s="231"/>
      <c r="E468" s="230"/>
      <c r="F468" s="245" t="s">
        <v>277</v>
      </c>
      <c r="G468" s="245"/>
      <c r="H468" s="247"/>
      <c r="I468" s="246"/>
      <c r="J468" s="245"/>
      <c r="K468" s="161" t="str">
        <f t="shared" si="14"/>
        <v xml:space="preserve"> </v>
      </c>
      <c r="L468" s="159" t="str">
        <f t="shared" si="15"/>
        <v/>
      </c>
      <c r="M468" s="160" t="str">
        <f>IF(J468="","",IF(A468="MA",I468*L468*(1+'Invoice Summary'!$K$18),IF(A468="EQ",I468*L468*(1+'Invoice Summary'!$K$19),I468*L468)))</f>
        <v/>
      </c>
      <c r="N468" s="188" t="str">
        <f>IF(AND('Invoice Charges Detail'!A468="MA",'Invoice Summary'!$K$18&gt;0),"*",IF(AND('Invoice Charges Detail'!A468="EQ",'Invoice Summary'!$K$19&gt;0),"*",""))</f>
        <v/>
      </c>
    </row>
    <row r="469" spans="1:14" s="192" customFormat="1" ht="17.25" customHeight="1" x14ac:dyDescent="0.2">
      <c r="A469" s="231"/>
      <c r="B469" s="231"/>
      <c r="C469" s="231"/>
      <c r="D469" s="231"/>
      <c r="E469" s="230"/>
      <c r="F469" s="245" t="s">
        <v>277</v>
      </c>
      <c r="G469" s="245"/>
      <c r="H469" s="247"/>
      <c r="I469" s="246"/>
      <c r="J469" s="245"/>
      <c r="K469" s="161" t="str">
        <f t="shared" si="14"/>
        <v xml:space="preserve"> </v>
      </c>
      <c r="L469" s="159" t="str">
        <f t="shared" si="15"/>
        <v/>
      </c>
      <c r="M469" s="160" t="str">
        <f>IF(J469="","",IF(A469="MA",I469*L469*(1+'Invoice Summary'!$K$18),IF(A469="EQ",I469*L469*(1+'Invoice Summary'!$K$19),I469*L469)))</f>
        <v/>
      </c>
      <c r="N469" s="188" t="str">
        <f>IF(AND('Invoice Charges Detail'!A469="MA",'Invoice Summary'!$K$18&gt;0),"*",IF(AND('Invoice Charges Detail'!A469="EQ",'Invoice Summary'!$K$19&gt;0),"*",""))</f>
        <v/>
      </c>
    </row>
    <row r="470" spans="1:14" s="192" customFormat="1" ht="17.25" customHeight="1" x14ac:dyDescent="0.2">
      <c r="A470" s="231"/>
      <c r="B470" s="231"/>
      <c r="C470" s="231"/>
      <c r="D470" s="231"/>
      <c r="E470" s="230"/>
      <c r="F470" s="245" t="s">
        <v>277</v>
      </c>
      <c r="G470" s="245"/>
      <c r="H470" s="247"/>
      <c r="I470" s="246"/>
      <c r="J470" s="245"/>
      <c r="K470" s="161" t="str">
        <f t="shared" si="14"/>
        <v xml:space="preserve"> </v>
      </c>
      <c r="L470" s="159" t="str">
        <f t="shared" si="15"/>
        <v/>
      </c>
      <c r="M470" s="160" t="str">
        <f>IF(J470="","",IF(A470="MA",I470*L470*(1+'Invoice Summary'!$K$18),IF(A470="EQ",I470*L470*(1+'Invoice Summary'!$K$19),I470*L470)))</f>
        <v/>
      </c>
      <c r="N470" s="188" t="str">
        <f>IF(AND('Invoice Charges Detail'!A470="MA",'Invoice Summary'!$K$18&gt;0),"*",IF(AND('Invoice Charges Detail'!A470="EQ",'Invoice Summary'!$K$19&gt;0),"*",""))</f>
        <v/>
      </c>
    </row>
    <row r="471" spans="1:14" s="192" customFormat="1" ht="17.25" customHeight="1" x14ac:dyDescent="0.2">
      <c r="A471" s="231"/>
      <c r="B471" s="231"/>
      <c r="C471" s="231"/>
      <c r="D471" s="231"/>
      <c r="E471" s="230"/>
      <c r="F471" s="245" t="s">
        <v>277</v>
      </c>
      <c r="G471" s="245"/>
      <c r="H471" s="247"/>
      <c r="I471" s="246"/>
      <c r="J471" s="245"/>
      <c r="K471" s="161" t="str">
        <f t="shared" si="14"/>
        <v xml:space="preserve"> </v>
      </c>
      <c r="L471" s="159" t="str">
        <f t="shared" si="15"/>
        <v/>
      </c>
      <c r="M471" s="160" t="str">
        <f>IF(J471="","",IF(A471="MA",I471*L471*(1+'Invoice Summary'!$K$18),IF(A471="EQ",I471*L471*(1+'Invoice Summary'!$K$19),I471*L471)))</f>
        <v/>
      </c>
      <c r="N471" s="188" t="str">
        <f>IF(AND('Invoice Charges Detail'!A471="MA",'Invoice Summary'!$K$18&gt;0),"*",IF(AND('Invoice Charges Detail'!A471="EQ",'Invoice Summary'!$K$19&gt;0),"*",""))</f>
        <v/>
      </c>
    </row>
    <row r="472" spans="1:14" s="192" customFormat="1" ht="17.25" customHeight="1" x14ac:dyDescent="0.2">
      <c r="A472" s="231"/>
      <c r="B472" s="231"/>
      <c r="C472" s="231"/>
      <c r="D472" s="231"/>
      <c r="E472" s="230"/>
      <c r="F472" s="245" t="s">
        <v>277</v>
      </c>
      <c r="G472" s="245"/>
      <c r="H472" s="247"/>
      <c r="I472" s="246"/>
      <c r="J472" s="245"/>
      <c r="K472" s="161" t="str">
        <f t="shared" si="14"/>
        <v xml:space="preserve"> </v>
      </c>
      <c r="L472" s="159" t="str">
        <f t="shared" si="15"/>
        <v/>
      </c>
      <c r="M472" s="160" t="str">
        <f>IF(J472="","",IF(A472="MA",I472*L472*(1+'Invoice Summary'!$K$18),IF(A472="EQ",I472*L472*(1+'Invoice Summary'!$K$19),I472*L472)))</f>
        <v/>
      </c>
      <c r="N472" s="188" t="str">
        <f>IF(AND('Invoice Charges Detail'!A472="MA",'Invoice Summary'!$K$18&gt;0),"*",IF(AND('Invoice Charges Detail'!A472="EQ",'Invoice Summary'!$K$19&gt;0),"*",""))</f>
        <v/>
      </c>
    </row>
    <row r="473" spans="1:14" s="192" customFormat="1" ht="17.25" customHeight="1" x14ac:dyDescent="0.2">
      <c r="A473" s="231"/>
      <c r="B473" s="231"/>
      <c r="C473" s="231"/>
      <c r="D473" s="231"/>
      <c r="E473" s="230"/>
      <c r="F473" s="245" t="s">
        <v>277</v>
      </c>
      <c r="G473" s="245"/>
      <c r="H473" s="247"/>
      <c r="I473" s="246"/>
      <c r="J473" s="245"/>
      <c r="K473" s="161" t="str">
        <f t="shared" si="14"/>
        <v xml:space="preserve"> </v>
      </c>
      <c r="L473" s="159" t="str">
        <f t="shared" si="15"/>
        <v/>
      </c>
      <c r="M473" s="160" t="str">
        <f>IF(J473="","",IF(A473="MA",I473*L473*(1+'Invoice Summary'!$K$18),IF(A473="EQ",I473*L473*(1+'Invoice Summary'!$K$19),I473*L473)))</f>
        <v/>
      </c>
      <c r="N473" s="188" t="str">
        <f>IF(AND('Invoice Charges Detail'!A473="MA",'Invoice Summary'!$K$18&gt;0),"*",IF(AND('Invoice Charges Detail'!A473="EQ",'Invoice Summary'!$K$19&gt;0),"*",""))</f>
        <v/>
      </c>
    </row>
    <row r="474" spans="1:14" s="192" customFormat="1" ht="17.25" customHeight="1" x14ac:dyDescent="0.2">
      <c r="A474" s="231"/>
      <c r="B474" s="231"/>
      <c r="C474" s="231"/>
      <c r="D474" s="231"/>
      <c r="E474" s="230"/>
      <c r="F474" s="245" t="s">
        <v>277</v>
      </c>
      <c r="G474" s="245"/>
      <c r="H474" s="247"/>
      <c r="I474" s="246"/>
      <c r="J474" s="245"/>
      <c r="K474" s="161" t="str">
        <f t="shared" si="14"/>
        <v xml:space="preserve"> </v>
      </c>
      <c r="L474" s="159" t="str">
        <f t="shared" si="15"/>
        <v/>
      </c>
      <c r="M474" s="160" t="str">
        <f>IF(J474="","",IF(A474="MA",I474*L474*(1+'Invoice Summary'!$K$18),IF(A474="EQ",I474*L474*(1+'Invoice Summary'!$K$19),I474*L474)))</f>
        <v/>
      </c>
      <c r="N474" s="188" t="str">
        <f>IF(AND('Invoice Charges Detail'!A474="MA",'Invoice Summary'!$K$18&gt;0),"*",IF(AND('Invoice Charges Detail'!A474="EQ",'Invoice Summary'!$K$19&gt;0),"*",""))</f>
        <v/>
      </c>
    </row>
    <row r="475" spans="1:14" s="192" customFormat="1" ht="17.25" customHeight="1" x14ac:dyDescent="0.2">
      <c r="A475" s="231"/>
      <c r="B475" s="231"/>
      <c r="C475" s="231"/>
      <c r="D475" s="231"/>
      <c r="E475" s="230"/>
      <c r="F475" s="245" t="s">
        <v>277</v>
      </c>
      <c r="G475" s="245"/>
      <c r="H475" s="247"/>
      <c r="I475" s="246"/>
      <c r="J475" s="245"/>
      <c r="K475" s="161" t="str">
        <f t="shared" si="14"/>
        <v xml:space="preserve"> </v>
      </c>
      <c r="L475" s="159" t="str">
        <f t="shared" si="15"/>
        <v/>
      </c>
      <c r="M475" s="160" t="str">
        <f>IF(J475="","",IF(A475="MA",I475*L475*(1+'Invoice Summary'!$K$18),IF(A475="EQ",I475*L475*(1+'Invoice Summary'!$K$19),I475*L475)))</f>
        <v/>
      </c>
      <c r="N475" s="188" t="str">
        <f>IF(AND('Invoice Charges Detail'!A475="MA",'Invoice Summary'!$K$18&gt;0),"*",IF(AND('Invoice Charges Detail'!A475="EQ",'Invoice Summary'!$K$19&gt;0),"*",""))</f>
        <v/>
      </c>
    </row>
    <row r="476" spans="1:14" s="192" customFormat="1" ht="17.25" customHeight="1" x14ac:dyDescent="0.2">
      <c r="A476" s="231"/>
      <c r="B476" s="231"/>
      <c r="C476" s="231"/>
      <c r="D476" s="231"/>
      <c r="E476" s="230"/>
      <c r="F476" s="245" t="s">
        <v>277</v>
      </c>
      <c r="G476" s="245"/>
      <c r="H476" s="247"/>
      <c r="I476" s="246"/>
      <c r="J476" s="245"/>
      <c r="K476" s="161" t="str">
        <f t="shared" si="14"/>
        <v xml:space="preserve"> </v>
      </c>
      <c r="L476" s="159" t="str">
        <f t="shared" si="15"/>
        <v/>
      </c>
      <c r="M476" s="160" t="str">
        <f>IF(J476="","",IF(A476="MA",I476*L476*(1+'Invoice Summary'!$K$18),IF(A476="EQ",I476*L476*(1+'Invoice Summary'!$K$19),I476*L476)))</f>
        <v/>
      </c>
      <c r="N476" s="188" t="str">
        <f>IF(AND('Invoice Charges Detail'!A476="MA",'Invoice Summary'!$K$18&gt;0),"*",IF(AND('Invoice Charges Detail'!A476="EQ",'Invoice Summary'!$K$19&gt;0),"*",""))</f>
        <v/>
      </c>
    </row>
    <row r="477" spans="1:14" s="192" customFormat="1" ht="17.25" customHeight="1" x14ac:dyDescent="0.2">
      <c r="A477" s="231"/>
      <c r="B477" s="231"/>
      <c r="C477" s="231"/>
      <c r="D477" s="231"/>
      <c r="E477" s="230"/>
      <c r="F477" s="245" t="s">
        <v>277</v>
      </c>
      <c r="G477" s="245"/>
      <c r="H477" s="247"/>
      <c r="I477" s="246"/>
      <c r="J477" s="245"/>
      <c r="K477" s="161" t="str">
        <f t="shared" si="14"/>
        <v xml:space="preserve"> </v>
      </c>
      <c r="L477" s="159" t="str">
        <f t="shared" si="15"/>
        <v/>
      </c>
      <c r="M477" s="160" t="str">
        <f>IF(J477="","",IF(A477="MA",I477*L477*(1+'Invoice Summary'!$K$18),IF(A477="EQ",I477*L477*(1+'Invoice Summary'!$K$19),I477*L477)))</f>
        <v/>
      </c>
      <c r="N477" s="188" t="str">
        <f>IF(AND('Invoice Charges Detail'!A477="MA",'Invoice Summary'!$K$18&gt;0),"*",IF(AND('Invoice Charges Detail'!A477="EQ",'Invoice Summary'!$K$19&gt;0),"*",""))</f>
        <v/>
      </c>
    </row>
    <row r="478" spans="1:14" s="192" customFormat="1" ht="17.25" customHeight="1" x14ac:dyDescent="0.2">
      <c r="A478" s="231"/>
      <c r="B478" s="231"/>
      <c r="C478" s="231"/>
      <c r="D478" s="231"/>
      <c r="E478" s="230"/>
      <c r="F478" s="245" t="s">
        <v>277</v>
      </c>
      <c r="G478" s="245"/>
      <c r="H478" s="247"/>
      <c r="I478" s="246"/>
      <c r="J478" s="245"/>
      <c r="K478" s="161" t="str">
        <f t="shared" si="14"/>
        <v xml:space="preserve"> </v>
      </c>
      <c r="L478" s="159" t="str">
        <f t="shared" si="15"/>
        <v/>
      </c>
      <c r="M478" s="160" t="str">
        <f>IF(J478="","",IF(A478="MA",I478*L478*(1+'Invoice Summary'!$K$18),IF(A478="EQ",I478*L478*(1+'Invoice Summary'!$K$19),I478*L478)))</f>
        <v/>
      </c>
      <c r="N478" s="188" t="str">
        <f>IF(AND('Invoice Charges Detail'!A478="MA",'Invoice Summary'!$K$18&gt;0),"*",IF(AND('Invoice Charges Detail'!A478="EQ",'Invoice Summary'!$K$19&gt;0),"*",""))</f>
        <v/>
      </c>
    </row>
    <row r="479" spans="1:14" s="192" customFormat="1" ht="17.25" customHeight="1" x14ac:dyDescent="0.2">
      <c r="A479" s="231"/>
      <c r="B479" s="231"/>
      <c r="C479" s="231"/>
      <c r="D479" s="231"/>
      <c r="E479" s="230"/>
      <c r="F479" s="245" t="s">
        <v>277</v>
      </c>
      <c r="G479" s="245"/>
      <c r="H479" s="247"/>
      <c r="I479" s="246"/>
      <c r="J479" s="245"/>
      <c r="K479" s="161" t="str">
        <f t="shared" si="14"/>
        <v xml:space="preserve"> </v>
      </c>
      <c r="L479" s="159" t="str">
        <f t="shared" si="15"/>
        <v/>
      </c>
      <c r="M479" s="160" t="str">
        <f>IF(J479="","",IF(A479="MA",I479*L479*(1+'Invoice Summary'!$K$18),IF(A479="EQ",I479*L479*(1+'Invoice Summary'!$K$19),I479*L479)))</f>
        <v/>
      </c>
      <c r="N479" s="188" t="str">
        <f>IF(AND('Invoice Charges Detail'!A479="MA",'Invoice Summary'!$K$18&gt;0),"*",IF(AND('Invoice Charges Detail'!A479="EQ",'Invoice Summary'!$K$19&gt;0),"*",""))</f>
        <v/>
      </c>
    </row>
    <row r="480" spans="1:14" s="192" customFormat="1" ht="17.25" customHeight="1" x14ac:dyDescent="0.2">
      <c r="A480" s="231"/>
      <c r="B480" s="231"/>
      <c r="C480" s="231"/>
      <c r="D480" s="231"/>
      <c r="E480" s="230"/>
      <c r="F480" s="245" t="s">
        <v>277</v>
      </c>
      <c r="G480" s="245"/>
      <c r="H480" s="247"/>
      <c r="I480" s="246"/>
      <c r="J480" s="245"/>
      <c r="K480" s="161" t="str">
        <f t="shared" si="14"/>
        <v xml:space="preserve"> </v>
      </c>
      <c r="L480" s="159" t="str">
        <f t="shared" si="15"/>
        <v/>
      </c>
      <c r="M480" s="160" t="str">
        <f>IF(J480="","",IF(A480="MA",I480*L480*(1+'Invoice Summary'!$K$18),IF(A480="EQ",I480*L480*(1+'Invoice Summary'!$K$19),I480*L480)))</f>
        <v/>
      </c>
      <c r="N480" s="188" t="str">
        <f>IF(AND('Invoice Charges Detail'!A480="MA",'Invoice Summary'!$K$18&gt;0),"*",IF(AND('Invoice Charges Detail'!A480="EQ",'Invoice Summary'!$K$19&gt;0),"*",""))</f>
        <v/>
      </c>
    </row>
    <row r="481" spans="1:14" s="192" customFormat="1" ht="17.25" customHeight="1" x14ac:dyDescent="0.2">
      <c r="A481" s="231"/>
      <c r="B481" s="231"/>
      <c r="C481" s="231"/>
      <c r="D481" s="231"/>
      <c r="E481" s="230"/>
      <c r="F481" s="245" t="s">
        <v>277</v>
      </c>
      <c r="G481" s="245"/>
      <c r="H481" s="247"/>
      <c r="I481" s="246"/>
      <c r="J481" s="245"/>
      <c r="K481" s="161" t="str">
        <f t="shared" si="14"/>
        <v xml:space="preserve"> </v>
      </c>
      <c r="L481" s="159" t="str">
        <f t="shared" si="15"/>
        <v/>
      </c>
      <c r="M481" s="160" t="str">
        <f>IF(J481="","",IF(A481="MA",I481*L481*(1+'Invoice Summary'!$K$18),IF(A481="EQ",I481*L481*(1+'Invoice Summary'!$K$19),I481*L481)))</f>
        <v/>
      </c>
      <c r="N481" s="188" t="str">
        <f>IF(AND('Invoice Charges Detail'!A481="MA",'Invoice Summary'!$K$18&gt;0),"*",IF(AND('Invoice Charges Detail'!A481="EQ",'Invoice Summary'!$K$19&gt;0),"*",""))</f>
        <v/>
      </c>
    </row>
    <row r="482" spans="1:14" s="192" customFormat="1" ht="17.25" customHeight="1" x14ac:dyDescent="0.2">
      <c r="A482" s="231"/>
      <c r="B482" s="231"/>
      <c r="C482" s="231"/>
      <c r="D482" s="231"/>
      <c r="E482" s="230"/>
      <c r="F482" s="245" t="s">
        <v>277</v>
      </c>
      <c r="G482" s="245"/>
      <c r="H482" s="247"/>
      <c r="I482" s="246"/>
      <c r="J482" s="245"/>
      <c r="K482" s="161" t="str">
        <f t="shared" si="14"/>
        <v xml:space="preserve"> </v>
      </c>
      <c r="L482" s="159" t="str">
        <f t="shared" si="15"/>
        <v/>
      </c>
      <c r="M482" s="160" t="str">
        <f>IF(J482="","",IF(A482="MA",I482*L482*(1+'Invoice Summary'!$K$18),IF(A482="EQ",I482*L482*(1+'Invoice Summary'!$K$19),I482*L482)))</f>
        <v/>
      </c>
      <c r="N482" s="188" t="str">
        <f>IF(AND('Invoice Charges Detail'!A482="MA",'Invoice Summary'!$K$18&gt;0),"*",IF(AND('Invoice Charges Detail'!A482="EQ",'Invoice Summary'!$K$19&gt;0),"*",""))</f>
        <v/>
      </c>
    </row>
    <row r="483" spans="1:14" s="192" customFormat="1" ht="17.25" customHeight="1" x14ac:dyDescent="0.2">
      <c r="A483" s="231"/>
      <c r="B483" s="231"/>
      <c r="C483" s="231"/>
      <c r="D483" s="231"/>
      <c r="E483" s="230"/>
      <c r="F483" s="245" t="s">
        <v>277</v>
      </c>
      <c r="G483" s="245"/>
      <c r="H483" s="247"/>
      <c r="I483" s="246"/>
      <c r="J483" s="245"/>
      <c r="K483" s="161" t="str">
        <f t="shared" si="14"/>
        <v xml:space="preserve"> </v>
      </c>
      <c r="L483" s="159" t="str">
        <f t="shared" si="15"/>
        <v/>
      </c>
      <c r="M483" s="160" t="str">
        <f>IF(J483="","",IF(A483="MA",I483*L483*(1+'Invoice Summary'!$K$18),IF(A483="EQ",I483*L483*(1+'Invoice Summary'!$K$19),I483*L483)))</f>
        <v/>
      </c>
      <c r="N483" s="188" t="str">
        <f>IF(AND('Invoice Charges Detail'!A483="MA",'Invoice Summary'!$K$18&gt;0),"*",IF(AND('Invoice Charges Detail'!A483="EQ",'Invoice Summary'!$K$19&gt;0),"*",""))</f>
        <v/>
      </c>
    </row>
    <row r="484" spans="1:14" s="192" customFormat="1" ht="17.25" customHeight="1" x14ac:dyDescent="0.2">
      <c r="A484" s="231"/>
      <c r="B484" s="231"/>
      <c r="C484" s="231"/>
      <c r="D484" s="231"/>
      <c r="E484" s="230"/>
      <c r="F484" s="245" t="s">
        <v>277</v>
      </c>
      <c r="G484" s="245"/>
      <c r="H484" s="247"/>
      <c r="I484" s="246"/>
      <c r="J484" s="245"/>
      <c r="K484" s="161" t="str">
        <f t="shared" si="14"/>
        <v xml:space="preserve"> </v>
      </c>
      <c r="L484" s="159" t="str">
        <f t="shared" si="15"/>
        <v/>
      </c>
      <c r="M484" s="160" t="str">
        <f>IF(J484="","",IF(A484="MA",I484*L484*(1+'Invoice Summary'!$K$18),IF(A484="EQ",I484*L484*(1+'Invoice Summary'!$K$19),I484*L484)))</f>
        <v/>
      </c>
      <c r="N484" s="188" t="str">
        <f>IF(AND('Invoice Charges Detail'!A484="MA",'Invoice Summary'!$K$18&gt;0),"*",IF(AND('Invoice Charges Detail'!A484="EQ",'Invoice Summary'!$K$19&gt;0),"*",""))</f>
        <v/>
      </c>
    </row>
    <row r="485" spans="1:14" s="192" customFormat="1" ht="17.25" customHeight="1" x14ac:dyDescent="0.2">
      <c r="A485" s="231"/>
      <c r="B485" s="231"/>
      <c r="C485" s="231"/>
      <c r="D485" s="231"/>
      <c r="E485" s="230"/>
      <c r="F485" s="245" t="s">
        <v>277</v>
      </c>
      <c r="G485" s="245"/>
      <c r="H485" s="247"/>
      <c r="I485" s="246"/>
      <c r="J485" s="245"/>
      <c r="K485" s="161" t="str">
        <f t="shared" si="14"/>
        <v xml:space="preserve"> </v>
      </c>
      <c r="L485" s="159" t="str">
        <f t="shared" si="15"/>
        <v/>
      </c>
      <c r="M485" s="160" t="str">
        <f>IF(J485="","",IF(A485="MA",I485*L485*(1+'Invoice Summary'!$K$18),IF(A485="EQ",I485*L485*(1+'Invoice Summary'!$K$19),I485*L485)))</f>
        <v/>
      </c>
      <c r="N485" s="188" t="str">
        <f>IF(AND('Invoice Charges Detail'!A485="MA",'Invoice Summary'!$K$18&gt;0),"*",IF(AND('Invoice Charges Detail'!A485="EQ",'Invoice Summary'!$K$19&gt;0),"*",""))</f>
        <v/>
      </c>
    </row>
    <row r="486" spans="1:14" s="192" customFormat="1" ht="17.25" customHeight="1" x14ac:dyDescent="0.2">
      <c r="A486" s="231"/>
      <c r="B486" s="231"/>
      <c r="C486" s="231"/>
      <c r="D486" s="231"/>
      <c r="E486" s="230"/>
      <c r="F486" s="245" t="s">
        <v>277</v>
      </c>
      <c r="G486" s="245"/>
      <c r="H486" s="247"/>
      <c r="I486" s="246"/>
      <c r="J486" s="245"/>
      <c r="K486" s="161" t="str">
        <f t="shared" si="14"/>
        <v xml:space="preserve"> </v>
      </c>
      <c r="L486" s="159" t="str">
        <f t="shared" si="15"/>
        <v/>
      </c>
      <c r="M486" s="160" t="str">
        <f>IF(J486="","",IF(A486="MA",I486*L486*(1+'Invoice Summary'!$K$18),IF(A486="EQ",I486*L486*(1+'Invoice Summary'!$K$19),I486*L486)))</f>
        <v/>
      </c>
      <c r="N486" s="188" t="str">
        <f>IF(AND('Invoice Charges Detail'!A486="MA",'Invoice Summary'!$K$18&gt;0),"*",IF(AND('Invoice Charges Detail'!A486="EQ",'Invoice Summary'!$K$19&gt;0),"*",""))</f>
        <v/>
      </c>
    </row>
    <row r="487" spans="1:14" s="192" customFormat="1" ht="17.25" customHeight="1" x14ac:dyDescent="0.2">
      <c r="A487" s="231"/>
      <c r="B487" s="231"/>
      <c r="C487" s="231"/>
      <c r="D487" s="231"/>
      <c r="E487" s="230"/>
      <c r="F487" s="245" t="s">
        <v>277</v>
      </c>
      <c r="G487" s="245"/>
      <c r="H487" s="247"/>
      <c r="I487" s="246"/>
      <c r="J487" s="245"/>
      <c r="K487" s="161" t="str">
        <f t="shared" si="14"/>
        <v xml:space="preserve"> </v>
      </c>
      <c r="L487" s="159" t="str">
        <f t="shared" si="15"/>
        <v/>
      </c>
      <c r="M487" s="160" t="str">
        <f>IF(J487="","",IF(A487="MA",I487*L487*(1+'Invoice Summary'!$K$18),IF(A487="EQ",I487*L487*(1+'Invoice Summary'!$K$19),I487*L487)))</f>
        <v/>
      </c>
      <c r="N487" s="188" t="str">
        <f>IF(AND('Invoice Charges Detail'!A487="MA",'Invoice Summary'!$K$18&gt;0),"*",IF(AND('Invoice Charges Detail'!A487="EQ",'Invoice Summary'!$K$19&gt;0),"*",""))</f>
        <v/>
      </c>
    </row>
    <row r="488" spans="1:14" s="192" customFormat="1" ht="17.25" customHeight="1" x14ac:dyDescent="0.2">
      <c r="A488" s="231"/>
      <c r="B488" s="231"/>
      <c r="C488" s="231"/>
      <c r="D488" s="231"/>
      <c r="E488" s="230"/>
      <c r="F488" s="245" t="s">
        <v>277</v>
      </c>
      <c r="G488" s="245"/>
      <c r="H488" s="247"/>
      <c r="I488" s="246"/>
      <c r="J488" s="245"/>
      <c r="K488" s="161" t="str">
        <f t="shared" si="14"/>
        <v xml:space="preserve"> </v>
      </c>
      <c r="L488" s="159" t="str">
        <f t="shared" si="15"/>
        <v/>
      </c>
      <c r="M488" s="160" t="str">
        <f>IF(J488="","",IF(A488="MA",I488*L488*(1+'Invoice Summary'!$K$18),IF(A488="EQ",I488*L488*(1+'Invoice Summary'!$K$19),I488*L488)))</f>
        <v/>
      </c>
      <c r="N488" s="188" t="str">
        <f>IF(AND('Invoice Charges Detail'!A488="MA",'Invoice Summary'!$K$18&gt;0),"*",IF(AND('Invoice Charges Detail'!A488="EQ",'Invoice Summary'!$K$19&gt;0),"*",""))</f>
        <v/>
      </c>
    </row>
    <row r="489" spans="1:14" s="192" customFormat="1" ht="17.25" customHeight="1" x14ac:dyDescent="0.2">
      <c r="A489" s="231"/>
      <c r="B489" s="231"/>
      <c r="C489" s="231"/>
      <c r="D489" s="231"/>
      <c r="E489" s="230"/>
      <c r="F489" s="245" t="s">
        <v>277</v>
      </c>
      <c r="G489" s="245"/>
      <c r="H489" s="247"/>
      <c r="I489" s="246"/>
      <c r="J489" s="245"/>
      <c r="K489" s="161" t="str">
        <f t="shared" si="14"/>
        <v xml:space="preserve"> </v>
      </c>
      <c r="L489" s="159" t="str">
        <f t="shared" si="15"/>
        <v/>
      </c>
      <c r="M489" s="160" t="str">
        <f>IF(J489="","",IF(A489="MA",I489*L489*(1+'Invoice Summary'!$K$18),IF(A489="EQ",I489*L489*(1+'Invoice Summary'!$K$19),I489*L489)))</f>
        <v/>
      </c>
      <c r="N489" s="188" t="str">
        <f>IF(AND('Invoice Charges Detail'!A489="MA",'Invoice Summary'!$K$18&gt;0),"*",IF(AND('Invoice Charges Detail'!A489="EQ",'Invoice Summary'!$K$19&gt;0),"*",""))</f>
        <v/>
      </c>
    </row>
    <row r="490" spans="1:14" s="192" customFormat="1" ht="17.25" customHeight="1" x14ac:dyDescent="0.2">
      <c r="A490" s="231"/>
      <c r="B490" s="231"/>
      <c r="C490" s="231"/>
      <c r="D490" s="231"/>
      <c r="E490" s="230"/>
      <c r="F490" s="245" t="s">
        <v>277</v>
      </c>
      <c r="G490" s="245"/>
      <c r="H490" s="247"/>
      <c r="I490" s="246"/>
      <c r="J490" s="245"/>
      <c r="K490" s="161" t="str">
        <f t="shared" si="14"/>
        <v xml:space="preserve"> </v>
      </c>
      <c r="L490" s="159" t="str">
        <f t="shared" si="15"/>
        <v/>
      </c>
      <c r="M490" s="160" t="str">
        <f>IF(J490="","",IF(A490="MA",I490*L490*(1+'Invoice Summary'!$K$18),IF(A490="EQ",I490*L490*(1+'Invoice Summary'!$K$19),I490*L490)))</f>
        <v/>
      </c>
      <c r="N490" s="188" t="str">
        <f>IF(AND('Invoice Charges Detail'!A490="MA",'Invoice Summary'!$K$18&gt;0),"*",IF(AND('Invoice Charges Detail'!A490="EQ",'Invoice Summary'!$K$19&gt;0),"*",""))</f>
        <v/>
      </c>
    </row>
    <row r="491" spans="1:14" s="192" customFormat="1" ht="17.25" customHeight="1" x14ac:dyDescent="0.2">
      <c r="A491" s="231"/>
      <c r="B491" s="231"/>
      <c r="C491" s="231"/>
      <c r="D491" s="231"/>
      <c r="E491" s="230"/>
      <c r="F491" s="245" t="s">
        <v>277</v>
      </c>
      <c r="G491" s="245"/>
      <c r="H491" s="247"/>
      <c r="I491" s="246"/>
      <c r="J491" s="245"/>
      <c r="K491" s="161" t="str">
        <f t="shared" si="14"/>
        <v xml:space="preserve"> </v>
      </c>
      <c r="L491" s="159" t="str">
        <f t="shared" si="15"/>
        <v/>
      </c>
      <c r="M491" s="160" t="str">
        <f>IF(J491="","",IF(A491="MA",I491*L491*(1+'Invoice Summary'!$K$18),IF(A491="EQ",I491*L491*(1+'Invoice Summary'!$K$19),I491*L491)))</f>
        <v/>
      </c>
      <c r="N491" s="188" t="str">
        <f>IF(AND('Invoice Charges Detail'!A491="MA",'Invoice Summary'!$K$18&gt;0),"*",IF(AND('Invoice Charges Detail'!A491="EQ",'Invoice Summary'!$K$19&gt;0),"*",""))</f>
        <v/>
      </c>
    </row>
    <row r="492" spans="1:14" s="192" customFormat="1" ht="17.25" customHeight="1" x14ac:dyDescent="0.2">
      <c r="A492" s="231"/>
      <c r="B492" s="231"/>
      <c r="C492" s="231"/>
      <c r="D492" s="231"/>
      <c r="E492" s="230"/>
      <c r="F492" s="245" t="s">
        <v>277</v>
      </c>
      <c r="G492" s="245"/>
      <c r="H492" s="247"/>
      <c r="I492" s="246"/>
      <c r="J492" s="245"/>
      <c r="K492" s="161" t="str">
        <f t="shared" si="14"/>
        <v xml:space="preserve"> </v>
      </c>
      <c r="L492" s="159" t="str">
        <f t="shared" si="15"/>
        <v/>
      </c>
      <c r="M492" s="160" t="str">
        <f>IF(J492="","",IF(A492="MA",I492*L492*(1+'Invoice Summary'!$K$18),IF(A492="EQ",I492*L492*(1+'Invoice Summary'!$K$19),I492*L492)))</f>
        <v/>
      </c>
      <c r="N492" s="188" t="str">
        <f>IF(AND('Invoice Charges Detail'!A492="MA",'Invoice Summary'!$K$18&gt;0),"*",IF(AND('Invoice Charges Detail'!A492="EQ",'Invoice Summary'!$K$19&gt;0),"*",""))</f>
        <v/>
      </c>
    </row>
    <row r="493" spans="1:14" s="192" customFormat="1" ht="17.25" customHeight="1" x14ac:dyDescent="0.2">
      <c r="A493" s="231"/>
      <c r="B493" s="231"/>
      <c r="C493" s="231"/>
      <c r="D493" s="231"/>
      <c r="E493" s="230"/>
      <c r="F493" s="245" t="s">
        <v>277</v>
      </c>
      <c r="G493" s="245"/>
      <c r="H493" s="247"/>
      <c r="I493" s="246"/>
      <c r="J493" s="245"/>
      <c r="K493" s="161" t="str">
        <f t="shared" si="14"/>
        <v xml:space="preserve"> </v>
      </c>
      <c r="L493" s="159" t="str">
        <f t="shared" si="15"/>
        <v/>
      </c>
      <c r="M493" s="160" t="str">
        <f>IF(J493="","",IF(A493="MA",I493*L493*(1+'Invoice Summary'!$K$18),IF(A493="EQ",I493*L493*(1+'Invoice Summary'!$K$19),I493*L493)))</f>
        <v/>
      </c>
      <c r="N493" s="188" t="str">
        <f>IF(AND('Invoice Charges Detail'!A493="MA",'Invoice Summary'!$K$18&gt;0),"*",IF(AND('Invoice Charges Detail'!A493="EQ",'Invoice Summary'!$K$19&gt;0),"*",""))</f>
        <v/>
      </c>
    </row>
    <row r="494" spans="1:14" s="192" customFormat="1" ht="17.25" customHeight="1" x14ac:dyDescent="0.2">
      <c r="A494" s="231"/>
      <c r="B494" s="231"/>
      <c r="C494" s="231"/>
      <c r="D494" s="231"/>
      <c r="E494" s="230"/>
      <c r="F494" s="245" t="s">
        <v>277</v>
      </c>
      <c r="G494" s="245"/>
      <c r="H494" s="247"/>
      <c r="I494" s="246"/>
      <c r="J494" s="245"/>
      <c r="K494" s="161" t="str">
        <f t="shared" si="14"/>
        <v xml:space="preserve"> </v>
      </c>
      <c r="L494" s="159" t="str">
        <f t="shared" si="15"/>
        <v/>
      </c>
      <c r="M494" s="160" t="str">
        <f>IF(J494="","",IF(A494="MA",I494*L494*(1+'Invoice Summary'!$K$18),IF(A494="EQ",I494*L494*(1+'Invoice Summary'!$K$19),I494*L494)))</f>
        <v/>
      </c>
      <c r="N494" s="188" t="str">
        <f>IF(AND('Invoice Charges Detail'!A494="MA",'Invoice Summary'!$K$18&gt;0),"*",IF(AND('Invoice Charges Detail'!A494="EQ",'Invoice Summary'!$K$19&gt;0),"*",""))</f>
        <v/>
      </c>
    </row>
    <row r="495" spans="1:14" s="192" customFormat="1" ht="17.25" customHeight="1" x14ac:dyDescent="0.2">
      <c r="A495" s="231"/>
      <c r="B495" s="231"/>
      <c r="C495" s="231"/>
      <c r="D495" s="231"/>
      <c r="E495" s="230"/>
      <c r="F495" s="245" t="s">
        <v>277</v>
      </c>
      <c r="G495" s="245"/>
      <c r="H495" s="247"/>
      <c r="I495" s="246"/>
      <c r="J495" s="245"/>
      <c r="K495" s="161" t="str">
        <f t="shared" si="14"/>
        <v xml:space="preserve"> </v>
      </c>
      <c r="L495" s="159" t="str">
        <f t="shared" si="15"/>
        <v/>
      </c>
      <c r="M495" s="160" t="str">
        <f>IF(J495="","",IF(A495="MA",I495*L495*(1+'Invoice Summary'!$K$18),IF(A495="EQ",I495*L495*(1+'Invoice Summary'!$K$19),I495*L495)))</f>
        <v/>
      </c>
      <c r="N495" s="188" t="str">
        <f>IF(AND('Invoice Charges Detail'!A495="MA",'Invoice Summary'!$K$18&gt;0),"*",IF(AND('Invoice Charges Detail'!A495="EQ",'Invoice Summary'!$K$19&gt;0),"*",""))</f>
        <v/>
      </c>
    </row>
    <row r="496" spans="1:14" s="192" customFormat="1" ht="17.25" customHeight="1" x14ac:dyDescent="0.2">
      <c r="A496" s="231"/>
      <c r="B496" s="231"/>
      <c r="C496" s="231"/>
      <c r="D496" s="231"/>
      <c r="E496" s="230"/>
      <c r="F496" s="245" t="s">
        <v>277</v>
      </c>
      <c r="G496" s="245"/>
      <c r="H496" s="247"/>
      <c r="I496" s="246"/>
      <c r="J496" s="245"/>
      <c r="K496" s="161" t="str">
        <f t="shared" si="14"/>
        <v xml:space="preserve"> </v>
      </c>
      <c r="L496" s="159" t="str">
        <f t="shared" si="15"/>
        <v/>
      </c>
      <c r="M496" s="160" t="str">
        <f>IF(J496="","",IF(A496="MA",I496*L496*(1+'Invoice Summary'!$K$18),IF(A496="EQ",I496*L496*(1+'Invoice Summary'!$K$19),I496*L496)))</f>
        <v/>
      </c>
      <c r="N496" s="188" t="str">
        <f>IF(AND('Invoice Charges Detail'!A496="MA",'Invoice Summary'!$K$18&gt;0),"*",IF(AND('Invoice Charges Detail'!A496="EQ",'Invoice Summary'!$K$19&gt;0),"*",""))</f>
        <v/>
      </c>
    </row>
    <row r="497" spans="1:14" s="192" customFormat="1" ht="17.25" customHeight="1" x14ac:dyDescent="0.2">
      <c r="A497" s="231"/>
      <c r="B497" s="231"/>
      <c r="C497" s="231"/>
      <c r="D497" s="231"/>
      <c r="E497" s="230"/>
      <c r="F497" s="245" t="s">
        <v>277</v>
      </c>
      <c r="G497" s="245"/>
      <c r="H497" s="247"/>
      <c r="I497" s="246"/>
      <c r="J497" s="245"/>
      <c r="K497" s="161" t="str">
        <f t="shared" si="14"/>
        <v xml:space="preserve"> </v>
      </c>
      <c r="L497" s="159" t="str">
        <f t="shared" si="15"/>
        <v/>
      </c>
      <c r="M497" s="160" t="str">
        <f>IF(J497="","",IF(A497="MA",I497*L497*(1+'Invoice Summary'!$K$18),IF(A497="EQ",I497*L497*(1+'Invoice Summary'!$K$19),I497*L497)))</f>
        <v/>
      </c>
      <c r="N497" s="188" t="str">
        <f>IF(AND('Invoice Charges Detail'!A497="MA",'Invoice Summary'!$K$18&gt;0),"*",IF(AND('Invoice Charges Detail'!A497="EQ",'Invoice Summary'!$K$19&gt;0),"*",""))</f>
        <v/>
      </c>
    </row>
    <row r="498" spans="1:14" s="192" customFormat="1" ht="17.25" customHeight="1" x14ac:dyDescent="0.2">
      <c r="A498" s="231"/>
      <c r="B498" s="231"/>
      <c r="C498" s="231"/>
      <c r="D498" s="231"/>
      <c r="E498" s="230"/>
      <c r="F498" s="245" t="s">
        <v>277</v>
      </c>
      <c r="G498" s="245"/>
      <c r="H498" s="247"/>
      <c r="I498" s="246"/>
      <c r="J498" s="245"/>
      <c r="K498" s="161" t="str">
        <f t="shared" si="14"/>
        <v xml:space="preserve"> </v>
      </c>
      <c r="L498" s="159" t="str">
        <f t="shared" si="15"/>
        <v/>
      </c>
      <c r="M498" s="160" t="str">
        <f>IF(J498="","",IF(A498="MA",I498*L498*(1+'Invoice Summary'!$K$18),IF(A498="EQ",I498*L498*(1+'Invoice Summary'!$K$19),I498*L498)))</f>
        <v/>
      </c>
      <c r="N498" s="188" t="str">
        <f>IF(AND('Invoice Charges Detail'!A498="MA",'Invoice Summary'!$K$18&gt;0),"*",IF(AND('Invoice Charges Detail'!A498="EQ",'Invoice Summary'!$K$19&gt;0),"*",""))</f>
        <v/>
      </c>
    </row>
    <row r="499" spans="1:14" s="192" customFormat="1" ht="17.25" customHeight="1" x14ac:dyDescent="0.2">
      <c r="A499" s="231"/>
      <c r="B499" s="231"/>
      <c r="C499" s="231"/>
      <c r="D499" s="231"/>
      <c r="E499" s="230"/>
      <c r="F499" s="245" t="s">
        <v>277</v>
      </c>
      <c r="G499" s="245"/>
      <c r="H499" s="247"/>
      <c r="I499" s="246"/>
      <c r="J499" s="245"/>
      <c r="K499" s="161" t="str">
        <f t="shared" si="14"/>
        <v xml:space="preserve"> </v>
      </c>
      <c r="L499" s="159" t="str">
        <f t="shared" si="15"/>
        <v/>
      </c>
      <c r="M499" s="160" t="str">
        <f>IF(J499="","",IF(A499="MA",I499*L499*(1+'Invoice Summary'!$K$18),IF(A499="EQ",I499*L499*(1+'Invoice Summary'!$K$19),I499*L499)))</f>
        <v/>
      </c>
      <c r="N499" s="188" t="str">
        <f>IF(AND('Invoice Charges Detail'!A499="MA",'Invoice Summary'!$K$18&gt;0),"*",IF(AND('Invoice Charges Detail'!A499="EQ",'Invoice Summary'!$K$19&gt;0),"*",""))</f>
        <v/>
      </c>
    </row>
    <row r="500" spans="1:14" s="192" customFormat="1" ht="17.25" customHeight="1" x14ac:dyDescent="0.2">
      <c r="A500" s="231"/>
      <c r="B500" s="231"/>
      <c r="C500" s="231"/>
      <c r="D500" s="231"/>
      <c r="E500" s="230"/>
      <c r="F500" s="245" t="s">
        <v>277</v>
      </c>
      <c r="G500" s="245"/>
      <c r="H500" s="247"/>
      <c r="I500" s="246"/>
      <c r="J500" s="245"/>
      <c r="K500" s="161" t="str">
        <f t="shared" si="14"/>
        <v xml:space="preserve"> </v>
      </c>
      <c r="L500" s="159" t="str">
        <f t="shared" si="15"/>
        <v/>
      </c>
      <c r="M500" s="160" t="str">
        <f>IF(J500="","",IF(A500="MA",I500*L500*(1+'Invoice Summary'!$K$18),IF(A500="EQ",I500*L500*(1+'Invoice Summary'!$K$19),I500*L500)))</f>
        <v/>
      </c>
      <c r="N500" s="188" t="str">
        <f>IF(AND('Invoice Charges Detail'!A500="MA",'Invoice Summary'!$K$18&gt;0),"*",IF(AND('Invoice Charges Detail'!A500="EQ",'Invoice Summary'!$K$19&gt;0),"*",""))</f>
        <v/>
      </c>
    </row>
    <row r="501" spans="1:14" s="192" customFormat="1" ht="17.25" customHeight="1" x14ac:dyDescent="0.2">
      <c r="A501" s="231"/>
      <c r="B501" s="231"/>
      <c r="C501" s="231"/>
      <c r="D501" s="231"/>
      <c r="E501" s="230"/>
      <c r="F501" s="245" t="s">
        <v>277</v>
      </c>
      <c r="G501" s="245"/>
      <c r="H501" s="247"/>
      <c r="I501" s="246"/>
      <c r="J501" s="245"/>
      <c r="K501" s="161" t="str">
        <f t="shared" si="14"/>
        <v xml:space="preserve"> </v>
      </c>
      <c r="L501" s="159" t="str">
        <f t="shared" si="15"/>
        <v/>
      </c>
      <c r="M501" s="160" t="str">
        <f>IF(J501="","",IF(A501="MA",I501*L501*(1+'Invoice Summary'!$K$18),IF(A501="EQ",I501*L501*(1+'Invoice Summary'!$K$19),I501*L501)))</f>
        <v/>
      </c>
      <c r="N501" s="188" t="str">
        <f>IF(AND('Invoice Charges Detail'!A501="MA",'Invoice Summary'!$K$18&gt;0),"*",IF(AND('Invoice Charges Detail'!A501="EQ",'Invoice Summary'!$K$19&gt;0),"*",""))</f>
        <v/>
      </c>
    </row>
    <row r="502" spans="1:14" s="192" customFormat="1" ht="17.25" customHeight="1" x14ac:dyDescent="0.2">
      <c r="A502" s="231"/>
      <c r="B502" s="231"/>
      <c r="C502" s="231"/>
      <c r="D502" s="231"/>
      <c r="E502" s="230"/>
      <c r="F502" s="245" t="s">
        <v>277</v>
      </c>
      <c r="G502" s="245"/>
      <c r="H502" s="247"/>
      <c r="I502" s="246"/>
      <c r="J502" s="245"/>
      <c r="K502" s="161" t="str">
        <f t="shared" si="14"/>
        <v xml:space="preserve"> </v>
      </c>
      <c r="L502" s="159" t="str">
        <f t="shared" si="15"/>
        <v/>
      </c>
      <c r="M502" s="160" t="str">
        <f>IF(J502="","",IF(A502="MA",I502*L502*(1+'Invoice Summary'!$K$18),IF(A502="EQ",I502*L502*(1+'Invoice Summary'!$K$19),I502*L502)))</f>
        <v/>
      </c>
      <c r="N502" s="188" t="str">
        <f>IF(AND('Invoice Charges Detail'!A502="MA",'Invoice Summary'!$K$18&gt;0),"*",IF(AND('Invoice Charges Detail'!A502="EQ",'Invoice Summary'!$K$19&gt;0),"*",""))</f>
        <v/>
      </c>
    </row>
    <row r="503" spans="1:14" s="192" customFormat="1" ht="17.25" customHeight="1" x14ac:dyDescent="0.2">
      <c r="A503" s="231"/>
      <c r="B503" s="231"/>
      <c r="C503" s="231"/>
      <c r="D503" s="231"/>
      <c r="E503" s="230"/>
      <c r="F503" s="245" t="s">
        <v>277</v>
      </c>
      <c r="G503" s="245"/>
      <c r="H503" s="247"/>
      <c r="I503" s="246"/>
      <c r="J503" s="245"/>
      <c r="K503" s="161" t="str">
        <f t="shared" si="14"/>
        <v xml:space="preserve"> </v>
      </c>
      <c r="L503" s="159" t="str">
        <f t="shared" si="15"/>
        <v/>
      </c>
      <c r="M503" s="160" t="str">
        <f>IF(J503="","",IF(A503="MA",I503*L503*(1+'Invoice Summary'!$K$18),IF(A503="EQ",I503*L503*(1+'Invoice Summary'!$K$19),I503*L503)))</f>
        <v/>
      </c>
      <c r="N503" s="188" t="str">
        <f>IF(AND('Invoice Charges Detail'!A503="MA",'Invoice Summary'!$K$18&gt;0),"*",IF(AND('Invoice Charges Detail'!A503="EQ",'Invoice Summary'!$K$19&gt;0),"*",""))</f>
        <v/>
      </c>
    </row>
    <row r="504" spans="1:14" s="192" customFormat="1" ht="17.25" customHeight="1" x14ac:dyDescent="0.2">
      <c r="A504" s="231"/>
      <c r="B504" s="231"/>
      <c r="C504" s="231"/>
      <c r="D504" s="231"/>
      <c r="E504" s="230"/>
      <c r="F504" s="245" t="s">
        <v>277</v>
      </c>
      <c r="G504" s="245"/>
      <c r="H504" s="247"/>
      <c r="I504" s="246"/>
      <c r="J504" s="245"/>
      <c r="K504" s="161" t="str">
        <f t="shared" si="14"/>
        <v xml:space="preserve"> </v>
      </c>
      <c r="L504" s="159" t="str">
        <f t="shared" si="15"/>
        <v/>
      </c>
      <c r="M504" s="160" t="str">
        <f>IF(J504="","",IF(A504="MA",I504*L504*(1+'Invoice Summary'!$K$18),IF(A504="EQ",I504*L504*(1+'Invoice Summary'!$K$19),I504*L504)))</f>
        <v/>
      </c>
      <c r="N504" s="188" t="str">
        <f>IF(AND('Invoice Charges Detail'!A504="MA",'Invoice Summary'!$K$18&gt;0),"*",IF(AND('Invoice Charges Detail'!A504="EQ",'Invoice Summary'!$K$19&gt;0),"*",""))</f>
        <v/>
      </c>
    </row>
    <row r="505" spans="1:14" s="192" customFormat="1" ht="17.25" customHeight="1" x14ac:dyDescent="0.2">
      <c r="A505" s="231"/>
      <c r="B505" s="231"/>
      <c r="C505" s="231"/>
      <c r="D505" s="231"/>
      <c r="E505" s="230"/>
      <c r="F505" s="245" t="s">
        <v>277</v>
      </c>
      <c r="G505" s="245"/>
      <c r="H505" s="247"/>
      <c r="I505" s="246"/>
      <c r="J505" s="245"/>
      <c r="K505" s="161" t="str">
        <f t="shared" si="14"/>
        <v xml:space="preserve"> </v>
      </c>
      <c r="L505" s="159" t="str">
        <f t="shared" si="15"/>
        <v/>
      </c>
      <c r="M505" s="160" t="str">
        <f>IF(J505="","",IF(A505="MA",I505*L505*(1+'Invoice Summary'!$K$18),IF(A505="EQ",I505*L505*(1+'Invoice Summary'!$K$19),I505*L505)))</f>
        <v/>
      </c>
      <c r="N505" s="188" t="str">
        <f>IF(AND('Invoice Charges Detail'!A505="MA",'Invoice Summary'!$K$18&gt;0),"*",IF(AND('Invoice Charges Detail'!A505="EQ",'Invoice Summary'!$K$19&gt;0),"*",""))</f>
        <v/>
      </c>
    </row>
    <row r="506" spans="1:14" s="192" customFormat="1" ht="17.25" customHeight="1" x14ac:dyDescent="0.2">
      <c r="A506" s="231"/>
      <c r="B506" s="231"/>
      <c r="C506" s="231"/>
      <c r="D506" s="231"/>
      <c r="E506" s="230"/>
      <c r="F506" s="245" t="s">
        <v>277</v>
      </c>
      <c r="G506" s="245"/>
      <c r="H506" s="247"/>
      <c r="I506" s="246"/>
      <c r="J506" s="245"/>
      <c r="K506" s="161" t="str">
        <f t="shared" si="14"/>
        <v xml:space="preserve"> </v>
      </c>
      <c r="L506" s="159" t="str">
        <f t="shared" si="15"/>
        <v/>
      </c>
      <c r="M506" s="160" t="str">
        <f>IF(J506="","",IF(A506="MA",I506*L506*(1+'Invoice Summary'!$K$18),IF(A506="EQ",I506*L506*(1+'Invoice Summary'!$K$19),I506*L506)))</f>
        <v/>
      </c>
      <c r="N506" s="188" t="str">
        <f>IF(AND('Invoice Charges Detail'!A506="MA",'Invoice Summary'!$K$18&gt;0),"*",IF(AND('Invoice Charges Detail'!A506="EQ",'Invoice Summary'!$K$19&gt;0),"*",""))</f>
        <v/>
      </c>
    </row>
    <row r="507" spans="1:14" s="192" customFormat="1" ht="17.25" customHeight="1" x14ac:dyDescent="0.2">
      <c r="A507" s="231"/>
      <c r="B507" s="231"/>
      <c r="C507" s="231"/>
      <c r="D507" s="231"/>
      <c r="E507" s="230"/>
      <c r="F507" s="245" t="s">
        <v>277</v>
      </c>
      <c r="G507" s="245"/>
      <c r="H507" s="247"/>
      <c r="I507" s="246"/>
      <c r="J507" s="245"/>
      <c r="K507" s="161" t="str">
        <f t="shared" si="14"/>
        <v xml:space="preserve"> </v>
      </c>
      <c r="L507" s="159" t="str">
        <f t="shared" si="15"/>
        <v/>
      </c>
      <c r="M507" s="160" t="str">
        <f>IF(J507="","",IF(A507="MA",I507*L507*(1+'Invoice Summary'!$K$18),IF(A507="EQ",I507*L507*(1+'Invoice Summary'!$K$19),I507*L507)))</f>
        <v/>
      </c>
      <c r="N507" s="188" t="str">
        <f>IF(AND('Invoice Charges Detail'!A507="MA",'Invoice Summary'!$K$18&gt;0),"*",IF(AND('Invoice Charges Detail'!A507="EQ",'Invoice Summary'!$K$19&gt;0),"*",""))</f>
        <v/>
      </c>
    </row>
    <row r="508" spans="1:14" s="192" customFormat="1" ht="17.25" customHeight="1" x14ac:dyDescent="0.2">
      <c r="A508" s="231"/>
      <c r="B508" s="231"/>
      <c r="C508" s="231"/>
      <c r="D508" s="231"/>
      <c r="E508" s="230"/>
      <c r="F508" s="245" t="s">
        <v>277</v>
      </c>
      <c r="G508" s="245"/>
      <c r="H508" s="247"/>
      <c r="I508" s="246"/>
      <c r="J508" s="245"/>
      <c r="K508" s="161" t="str">
        <f t="shared" si="14"/>
        <v xml:space="preserve"> </v>
      </c>
      <c r="L508" s="159" t="str">
        <f t="shared" si="15"/>
        <v/>
      </c>
      <c r="M508" s="160" t="str">
        <f>IF(J508="","",IF(A508="MA",I508*L508*(1+'Invoice Summary'!$K$18),IF(A508="EQ",I508*L508*(1+'Invoice Summary'!$K$19),I508*L508)))</f>
        <v/>
      </c>
      <c r="N508" s="188" t="str">
        <f>IF(AND('Invoice Charges Detail'!A508="MA",'Invoice Summary'!$K$18&gt;0),"*",IF(AND('Invoice Charges Detail'!A508="EQ",'Invoice Summary'!$K$19&gt;0),"*",""))</f>
        <v/>
      </c>
    </row>
    <row r="509" spans="1:14" s="192" customFormat="1" ht="17.25" customHeight="1" x14ac:dyDescent="0.2">
      <c r="A509" s="231"/>
      <c r="B509" s="231"/>
      <c r="C509" s="231"/>
      <c r="D509" s="231"/>
      <c r="E509" s="230"/>
      <c r="F509" s="245" t="s">
        <v>277</v>
      </c>
      <c r="G509" s="245"/>
      <c r="H509" s="247"/>
      <c r="I509" s="246"/>
      <c r="J509" s="245"/>
      <c r="K509" s="161" t="str">
        <f t="shared" si="14"/>
        <v xml:space="preserve"> </v>
      </c>
      <c r="L509" s="159" t="str">
        <f t="shared" si="15"/>
        <v/>
      </c>
      <c r="M509" s="160" t="str">
        <f>IF(J509="","",IF(A509="MA",I509*L509*(1+'Invoice Summary'!$K$18),IF(A509="EQ",I509*L509*(1+'Invoice Summary'!$K$19),I509*L509)))</f>
        <v/>
      </c>
      <c r="N509" s="188" t="str">
        <f>IF(AND('Invoice Charges Detail'!A509="MA",'Invoice Summary'!$K$18&gt;0),"*",IF(AND('Invoice Charges Detail'!A509="EQ",'Invoice Summary'!$K$19&gt;0),"*",""))</f>
        <v/>
      </c>
    </row>
    <row r="510" spans="1:14" s="192" customFormat="1" ht="17.25" customHeight="1" x14ac:dyDescent="0.2">
      <c r="A510" s="231"/>
      <c r="B510" s="231"/>
      <c r="C510" s="231"/>
      <c r="D510" s="231"/>
      <c r="E510" s="230"/>
      <c r="F510" s="245" t="s">
        <v>277</v>
      </c>
      <c r="G510" s="245"/>
      <c r="H510" s="247"/>
      <c r="I510" s="246"/>
      <c r="J510" s="245"/>
      <c r="K510" s="161" t="str">
        <f t="shared" si="14"/>
        <v xml:space="preserve"> </v>
      </c>
      <c r="L510" s="159" t="str">
        <f t="shared" si="15"/>
        <v/>
      </c>
      <c r="M510" s="160" t="str">
        <f>IF(J510="","",IF(A510="MA",I510*L510*(1+'Invoice Summary'!$K$18),IF(A510="EQ",I510*L510*(1+'Invoice Summary'!$K$19),I510*L510)))</f>
        <v/>
      </c>
      <c r="N510" s="188" t="str">
        <f>IF(AND('Invoice Charges Detail'!A510="MA",'Invoice Summary'!$K$18&gt;0),"*",IF(AND('Invoice Charges Detail'!A510="EQ",'Invoice Summary'!$K$19&gt;0),"*",""))</f>
        <v/>
      </c>
    </row>
    <row r="511" spans="1:14" s="192" customFormat="1" ht="17.25" customHeight="1" x14ac:dyDescent="0.2">
      <c r="A511" s="231"/>
      <c r="B511" s="231"/>
      <c r="C511" s="231"/>
      <c r="D511" s="231"/>
      <c r="E511" s="230"/>
      <c r="F511" s="245" t="s">
        <v>277</v>
      </c>
      <c r="G511" s="245"/>
      <c r="H511" s="247"/>
      <c r="I511" s="246"/>
      <c r="J511" s="245"/>
      <c r="K511" s="161" t="str">
        <f t="shared" si="14"/>
        <v xml:space="preserve"> </v>
      </c>
      <c r="L511" s="159" t="str">
        <f t="shared" si="15"/>
        <v/>
      </c>
      <c r="M511" s="160" t="str">
        <f>IF(J511="","",IF(A511="MA",I511*L511*(1+'Invoice Summary'!$K$18),IF(A511="EQ",I511*L511*(1+'Invoice Summary'!$K$19),I511*L511)))</f>
        <v/>
      </c>
      <c r="N511" s="188" t="str">
        <f>IF(AND('Invoice Charges Detail'!A511="MA",'Invoice Summary'!$K$18&gt;0),"*",IF(AND('Invoice Charges Detail'!A511="EQ",'Invoice Summary'!$K$19&gt;0),"*",""))</f>
        <v/>
      </c>
    </row>
    <row r="512" spans="1:14" s="192" customFormat="1" ht="17.25" customHeight="1" x14ac:dyDescent="0.2">
      <c r="A512" s="231"/>
      <c r="B512" s="231"/>
      <c r="C512" s="231"/>
      <c r="D512" s="231"/>
      <c r="E512" s="230"/>
      <c r="F512" s="245" t="s">
        <v>277</v>
      </c>
      <c r="G512" s="245"/>
      <c r="H512" s="247"/>
      <c r="I512" s="246"/>
      <c r="J512" s="245"/>
      <c r="K512" s="161" t="str">
        <f t="shared" si="14"/>
        <v xml:space="preserve"> </v>
      </c>
      <c r="L512" s="159" t="str">
        <f t="shared" si="15"/>
        <v/>
      </c>
      <c r="M512" s="160" t="str">
        <f>IF(J512="","",IF(A512="MA",I512*L512*(1+'Invoice Summary'!$K$18),IF(A512="EQ",I512*L512*(1+'Invoice Summary'!$K$19),I512*L512)))</f>
        <v/>
      </c>
      <c r="N512" s="188" t="str">
        <f>IF(AND('Invoice Charges Detail'!A512="MA",'Invoice Summary'!$K$18&gt;0),"*",IF(AND('Invoice Charges Detail'!A512="EQ",'Invoice Summary'!$K$19&gt;0),"*",""))</f>
        <v/>
      </c>
    </row>
    <row r="513" spans="1:14" s="192" customFormat="1" ht="17.25" customHeight="1" x14ac:dyDescent="0.2">
      <c r="A513" s="231"/>
      <c r="B513" s="231"/>
      <c r="C513" s="231"/>
      <c r="D513" s="231"/>
      <c r="E513" s="230"/>
      <c r="F513" s="245" t="s">
        <v>277</v>
      </c>
      <c r="G513" s="245"/>
      <c r="H513" s="247"/>
      <c r="I513" s="246"/>
      <c r="J513" s="245"/>
      <c r="K513" s="161" t="str">
        <f t="shared" si="14"/>
        <v xml:space="preserve"> </v>
      </c>
      <c r="L513" s="159" t="str">
        <f t="shared" si="15"/>
        <v/>
      </c>
      <c r="M513" s="160" t="str">
        <f>IF(J513="","",IF(A513="MA",I513*L513*(1+'Invoice Summary'!$K$18),IF(A513="EQ",I513*L513*(1+'Invoice Summary'!$K$19),I513*L513)))</f>
        <v/>
      </c>
      <c r="N513" s="188" t="str">
        <f>IF(AND('Invoice Charges Detail'!A513="MA",'Invoice Summary'!$K$18&gt;0),"*",IF(AND('Invoice Charges Detail'!A513="EQ",'Invoice Summary'!$K$19&gt;0),"*",""))</f>
        <v/>
      </c>
    </row>
    <row r="514" spans="1:14" s="192" customFormat="1" ht="17.25" customHeight="1" x14ac:dyDescent="0.2">
      <c r="A514" s="231"/>
      <c r="B514" s="231"/>
      <c r="C514" s="231"/>
      <c r="D514" s="231"/>
      <c r="E514" s="230"/>
      <c r="F514" s="245" t="s">
        <v>277</v>
      </c>
      <c r="G514" s="245"/>
      <c r="H514" s="247"/>
      <c r="I514" s="246"/>
      <c r="J514" s="245"/>
      <c r="K514" s="161" t="str">
        <f t="shared" si="14"/>
        <v xml:space="preserve"> </v>
      </c>
      <c r="L514" s="159" t="str">
        <f t="shared" si="15"/>
        <v/>
      </c>
      <c r="M514" s="160" t="str">
        <f>IF(J514="","",IF(A514="MA",I514*L514*(1+'Invoice Summary'!$K$18),IF(A514="EQ",I514*L514*(1+'Invoice Summary'!$K$19),I514*L514)))</f>
        <v/>
      </c>
      <c r="N514" s="188" t="str">
        <f>IF(AND('Invoice Charges Detail'!A514="MA",'Invoice Summary'!$K$18&gt;0),"*",IF(AND('Invoice Charges Detail'!A514="EQ",'Invoice Summary'!$K$19&gt;0),"*",""))</f>
        <v/>
      </c>
    </row>
    <row r="515" spans="1:14" s="192" customFormat="1" ht="17.25" customHeight="1" x14ac:dyDescent="0.2">
      <c r="A515" s="231"/>
      <c r="B515" s="231"/>
      <c r="C515" s="231"/>
      <c r="D515" s="231"/>
      <c r="E515" s="230"/>
      <c r="F515" s="245" t="s">
        <v>277</v>
      </c>
      <c r="G515" s="245"/>
      <c r="H515" s="247"/>
      <c r="I515" s="246"/>
      <c r="J515" s="245"/>
      <c r="K515" s="161" t="str">
        <f t="shared" si="14"/>
        <v xml:space="preserve"> </v>
      </c>
      <c r="L515" s="159" t="str">
        <f t="shared" si="15"/>
        <v/>
      </c>
      <c r="M515" s="160" t="str">
        <f>IF(J515="","",IF(A515="MA",I515*L515*(1+'Invoice Summary'!$K$18),IF(A515="EQ",I515*L515*(1+'Invoice Summary'!$K$19),I515*L515)))</f>
        <v/>
      </c>
      <c r="N515" s="188" t="str">
        <f>IF(AND('Invoice Charges Detail'!A515="MA",'Invoice Summary'!$K$18&gt;0),"*",IF(AND('Invoice Charges Detail'!A515="EQ",'Invoice Summary'!$K$19&gt;0),"*",""))</f>
        <v/>
      </c>
    </row>
    <row r="516" spans="1:14" s="192" customFormat="1" ht="17.25" customHeight="1" x14ac:dyDescent="0.2">
      <c r="A516" s="231"/>
      <c r="B516" s="231"/>
      <c r="C516" s="231"/>
      <c r="D516" s="231"/>
      <c r="E516" s="230"/>
      <c r="F516" s="245" t="s">
        <v>277</v>
      </c>
      <c r="G516" s="245"/>
      <c r="H516" s="247"/>
      <c r="I516" s="246"/>
      <c r="J516" s="245"/>
      <c r="K516" s="161" t="str">
        <f t="shared" si="14"/>
        <v xml:space="preserve"> </v>
      </c>
      <c r="L516" s="159" t="str">
        <f t="shared" si="15"/>
        <v/>
      </c>
      <c r="M516" s="160" t="str">
        <f>IF(J516="","",IF(A516="MA",I516*L516*(1+'Invoice Summary'!$K$18),IF(A516="EQ",I516*L516*(1+'Invoice Summary'!$K$19),I516*L516)))</f>
        <v/>
      </c>
      <c r="N516" s="188" t="str">
        <f>IF(AND('Invoice Charges Detail'!A516="MA",'Invoice Summary'!$K$18&gt;0),"*",IF(AND('Invoice Charges Detail'!A516="EQ",'Invoice Summary'!$K$19&gt;0),"*",""))</f>
        <v/>
      </c>
    </row>
    <row r="517" spans="1:14" s="192" customFormat="1" ht="17.25" customHeight="1" x14ac:dyDescent="0.2">
      <c r="A517" s="231"/>
      <c r="B517" s="231"/>
      <c r="C517" s="231"/>
      <c r="D517" s="231"/>
      <c r="E517" s="230"/>
      <c r="F517" s="245" t="s">
        <v>277</v>
      </c>
      <c r="G517" s="245"/>
      <c r="H517" s="247"/>
      <c r="I517" s="246"/>
      <c r="J517" s="245"/>
      <c r="K517" s="161" t="str">
        <f t="shared" si="14"/>
        <v xml:space="preserve"> </v>
      </c>
      <c r="L517" s="159" t="str">
        <f t="shared" si="15"/>
        <v/>
      </c>
      <c r="M517" s="160" t="str">
        <f>IF(J517="","",IF(A517="MA",I517*L517*(1+'Invoice Summary'!$K$18),IF(A517="EQ",I517*L517*(1+'Invoice Summary'!$K$19),I517*L517)))</f>
        <v/>
      </c>
      <c r="N517" s="188" t="str">
        <f>IF(AND('Invoice Charges Detail'!A517="MA",'Invoice Summary'!$K$18&gt;0),"*",IF(AND('Invoice Charges Detail'!A517="EQ",'Invoice Summary'!$K$19&gt;0),"*",""))</f>
        <v/>
      </c>
    </row>
    <row r="518" spans="1:14" s="192" customFormat="1" ht="17.25" customHeight="1" x14ac:dyDescent="0.2">
      <c r="A518" s="231"/>
      <c r="B518" s="231"/>
      <c r="C518" s="231"/>
      <c r="D518" s="231"/>
      <c r="E518" s="230"/>
      <c r="F518" s="245" t="s">
        <v>277</v>
      </c>
      <c r="G518" s="245"/>
      <c r="H518" s="247"/>
      <c r="I518" s="246"/>
      <c r="J518" s="245"/>
      <c r="K518" s="161" t="str">
        <f t="shared" si="14"/>
        <v xml:space="preserve"> </v>
      </c>
      <c r="L518" s="159" t="str">
        <f t="shared" si="15"/>
        <v/>
      </c>
      <c r="M518" s="160" t="str">
        <f>IF(J518="","",IF(A518="MA",I518*L518*(1+'Invoice Summary'!$K$18),IF(A518="EQ",I518*L518*(1+'Invoice Summary'!$K$19),I518*L518)))</f>
        <v/>
      </c>
      <c r="N518" s="188" t="str">
        <f>IF(AND('Invoice Charges Detail'!A518="MA",'Invoice Summary'!$K$18&gt;0),"*",IF(AND('Invoice Charges Detail'!A518="EQ",'Invoice Summary'!$K$19&gt;0),"*",""))</f>
        <v/>
      </c>
    </row>
    <row r="519" spans="1:14" s="192" customFormat="1" ht="17.25" customHeight="1" x14ac:dyDescent="0.2">
      <c r="A519" s="231"/>
      <c r="B519" s="231"/>
      <c r="C519" s="231"/>
      <c r="D519" s="231"/>
      <c r="E519" s="230"/>
      <c r="F519" s="245" t="s">
        <v>277</v>
      </c>
      <c r="G519" s="245"/>
      <c r="H519" s="247"/>
      <c r="I519" s="246"/>
      <c r="J519" s="245"/>
      <c r="K519" s="161" t="str">
        <f t="shared" si="14"/>
        <v xml:space="preserve"> </v>
      </c>
      <c r="L519" s="159" t="str">
        <f t="shared" si="15"/>
        <v/>
      </c>
      <c r="M519" s="160" t="str">
        <f>IF(J519="","",IF(A519="MA",I519*L519*(1+'Invoice Summary'!$K$18),IF(A519="EQ",I519*L519*(1+'Invoice Summary'!$K$19),I519*L519)))</f>
        <v/>
      </c>
      <c r="N519" s="188" t="str">
        <f>IF(AND('Invoice Charges Detail'!A519="MA",'Invoice Summary'!$K$18&gt;0),"*",IF(AND('Invoice Charges Detail'!A519="EQ",'Invoice Summary'!$K$19&gt;0),"*",""))</f>
        <v/>
      </c>
    </row>
    <row r="520" spans="1:14" s="192" customFormat="1" ht="17.25" customHeight="1" x14ac:dyDescent="0.2">
      <c r="A520" s="231"/>
      <c r="B520" s="231"/>
      <c r="C520" s="231"/>
      <c r="D520" s="231"/>
      <c r="E520" s="230"/>
      <c r="F520" s="245" t="s">
        <v>277</v>
      </c>
      <c r="G520" s="245"/>
      <c r="H520" s="247"/>
      <c r="I520" s="246"/>
      <c r="J520" s="245"/>
      <c r="K520" s="161" t="str">
        <f t="shared" si="14"/>
        <v xml:space="preserve"> </v>
      </c>
      <c r="L520" s="159" t="str">
        <f t="shared" si="15"/>
        <v/>
      </c>
      <c r="M520" s="160" t="str">
        <f>IF(J520="","",IF(A520="MA",I520*L520*(1+'Invoice Summary'!$K$18),IF(A520="EQ",I520*L520*(1+'Invoice Summary'!$K$19),I520*L520)))</f>
        <v/>
      </c>
      <c r="N520" s="188" t="str">
        <f>IF(AND('Invoice Charges Detail'!A520="MA",'Invoice Summary'!$K$18&gt;0),"*",IF(AND('Invoice Charges Detail'!A520="EQ",'Invoice Summary'!$K$19&gt;0),"*",""))</f>
        <v/>
      </c>
    </row>
    <row r="521" spans="1:14" s="192" customFormat="1" ht="17.25" customHeight="1" x14ac:dyDescent="0.2">
      <c r="A521" s="231"/>
      <c r="B521" s="231"/>
      <c r="C521" s="231"/>
      <c r="D521" s="231"/>
      <c r="E521" s="230"/>
      <c r="F521" s="245" t="s">
        <v>277</v>
      </c>
      <c r="G521" s="245"/>
      <c r="H521" s="247"/>
      <c r="I521" s="246"/>
      <c r="J521" s="245"/>
      <c r="K521" s="161" t="str">
        <f t="shared" si="14"/>
        <v xml:space="preserve"> </v>
      </c>
      <c r="L521" s="159" t="str">
        <f t="shared" si="15"/>
        <v/>
      </c>
      <c r="M521" s="160" t="str">
        <f>IF(J521="","",IF(A521="MA",I521*L521*(1+'Invoice Summary'!$K$18),IF(A521="EQ",I521*L521*(1+'Invoice Summary'!$K$19),I521*L521)))</f>
        <v/>
      </c>
      <c r="N521" s="188" t="str">
        <f>IF(AND('Invoice Charges Detail'!A521="MA",'Invoice Summary'!$K$18&gt;0),"*",IF(AND('Invoice Charges Detail'!A521="EQ",'Invoice Summary'!$K$19&gt;0),"*",""))</f>
        <v/>
      </c>
    </row>
    <row r="522" spans="1:14" s="192" customFormat="1" ht="17.25" customHeight="1" x14ac:dyDescent="0.2">
      <c r="A522" s="231"/>
      <c r="B522" s="231"/>
      <c r="C522" s="231"/>
      <c r="D522" s="231"/>
      <c r="E522" s="230"/>
      <c r="F522" s="245" t="s">
        <v>277</v>
      </c>
      <c r="G522" s="245"/>
      <c r="H522" s="247"/>
      <c r="I522" s="246"/>
      <c r="J522" s="245"/>
      <c r="K522" s="161" t="str">
        <f t="shared" si="14"/>
        <v xml:space="preserve"> </v>
      </c>
      <c r="L522" s="159" t="str">
        <f t="shared" si="15"/>
        <v/>
      </c>
      <c r="M522" s="160" t="str">
        <f>IF(J522="","",IF(A522="MA",I522*L522*(1+'Invoice Summary'!$K$18),IF(A522="EQ",I522*L522*(1+'Invoice Summary'!$K$19),I522*L522)))</f>
        <v/>
      </c>
      <c r="N522" s="188" t="str">
        <f>IF(AND('Invoice Charges Detail'!A522="MA",'Invoice Summary'!$K$18&gt;0),"*",IF(AND('Invoice Charges Detail'!A522="EQ",'Invoice Summary'!$K$19&gt;0),"*",""))</f>
        <v/>
      </c>
    </row>
    <row r="523" spans="1:14" s="192" customFormat="1" ht="17.25" customHeight="1" x14ac:dyDescent="0.2">
      <c r="A523" s="231"/>
      <c r="B523" s="231"/>
      <c r="C523" s="231"/>
      <c r="D523" s="231"/>
      <c r="E523" s="230"/>
      <c r="F523" s="245" t="s">
        <v>277</v>
      </c>
      <c r="G523" s="245"/>
      <c r="H523" s="247"/>
      <c r="I523" s="246"/>
      <c r="J523" s="245"/>
      <c r="K523" s="161" t="str">
        <f t="shared" ref="K523:K550" si="16">IF(A523="LA",VLOOKUP(D523,EMP,2,FALSE),IF(A523="MA",D523,IF(A523="EQ",D523,IF(A523="RE",D523," "))))</f>
        <v xml:space="preserve"> </v>
      </c>
      <c r="L523" s="159" t="str">
        <f t="shared" ref="L523:L550" si="17">IF(A523="MA",VLOOKUP(D523,MA_COST,2,FALSE),IF(A523="LA",VLOOKUP(K523,LA_COST,2,FALSE),IF(A523="RE",VLOOKUP(D523,RE_COST,2,FALSE),IF(A523="EQ",VLOOKUP(D523,EQ_COST,2,FALSE),""))))</f>
        <v/>
      </c>
      <c r="M523" s="160" t="str">
        <f>IF(J523="","",IF(A523="MA",I523*L523*(1+'Invoice Summary'!$K$18),IF(A523="EQ",I523*L523*(1+'Invoice Summary'!$K$19),I523*L523)))</f>
        <v/>
      </c>
      <c r="N523" s="188" t="str">
        <f>IF(AND('Invoice Charges Detail'!A523="MA",'Invoice Summary'!$K$18&gt;0),"*",IF(AND('Invoice Charges Detail'!A523="EQ",'Invoice Summary'!$K$19&gt;0),"*",""))</f>
        <v/>
      </c>
    </row>
    <row r="524" spans="1:14" s="192" customFormat="1" ht="17.25" customHeight="1" x14ac:dyDescent="0.2">
      <c r="A524" s="231"/>
      <c r="B524" s="231"/>
      <c r="C524" s="231"/>
      <c r="D524" s="231"/>
      <c r="E524" s="230"/>
      <c r="F524" s="245" t="s">
        <v>277</v>
      </c>
      <c r="G524" s="245"/>
      <c r="H524" s="247"/>
      <c r="I524" s="246"/>
      <c r="J524" s="245"/>
      <c r="K524" s="161" t="str">
        <f t="shared" si="16"/>
        <v xml:space="preserve"> </v>
      </c>
      <c r="L524" s="159" t="str">
        <f t="shared" si="17"/>
        <v/>
      </c>
      <c r="M524" s="160" t="str">
        <f>IF(J524="","",IF(A524="MA",I524*L524*(1+'Invoice Summary'!$K$18),IF(A524="EQ",I524*L524*(1+'Invoice Summary'!$K$19),I524*L524)))</f>
        <v/>
      </c>
      <c r="N524" s="188" t="str">
        <f>IF(AND('Invoice Charges Detail'!A524="MA",'Invoice Summary'!$K$18&gt;0),"*",IF(AND('Invoice Charges Detail'!A524="EQ",'Invoice Summary'!$K$19&gt;0),"*",""))</f>
        <v/>
      </c>
    </row>
    <row r="525" spans="1:14" s="192" customFormat="1" ht="17.25" customHeight="1" x14ac:dyDescent="0.2">
      <c r="A525" s="231"/>
      <c r="B525" s="231"/>
      <c r="C525" s="231"/>
      <c r="D525" s="231"/>
      <c r="E525" s="230"/>
      <c r="F525" s="245" t="s">
        <v>277</v>
      </c>
      <c r="G525" s="245"/>
      <c r="H525" s="247"/>
      <c r="I525" s="246"/>
      <c r="J525" s="245"/>
      <c r="K525" s="161" t="str">
        <f t="shared" si="16"/>
        <v xml:space="preserve"> </v>
      </c>
      <c r="L525" s="159" t="str">
        <f t="shared" si="17"/>
        <v/>
      </c>
      <c r="M525" s="160" t="str">
        <f>IF(J525="","",IF(A525="MA",I525*L525*(1+'Invoice Summary'!$K$18),IF(A525="EQ",I525*L525*(1+'Invoice Summary'!$K$19),I525*L525)))</f>
        <v/>
      </c>
      <c r="N525" s="188" t="str">
        <f>IF(AND('Invoice Charges Detail'!A525="MA",'Invoice Summary'!$K$18&gt;0),"*",IF(AND('Invoice Charges Detail'!A525="EQ",'Invoice Summary'!$K$19&gt;0),"*",""))</f>
        <v/>
      </c>
    </row>
    <row r="526" spans="1:14" s="192" customFormat="1" ht="17.25" customHeight="1" x14ac:dyDescent="0.2">
      <c r="A526" s="231"/>
      <c r="B526" s="231"/>
      <c r="C526" s="231"/>
      <c r="D526" s="231"/>
      <c r="E526" s="230"/>
      <c r="F526" s="245" t="s">
        <v>277</v>
      </c>
      <c r="G526" s="245"/>
      <c r="H526" s="247"/>
      <c r="I526" s="246"/>
      <c r="J526" s="245"/>
      <c r="K526" s="161" t="str">
        <f t="shared" si="16"/>
        <v xml:space="preserve"> </v>
      </c>
      <c r="L526" s="159" t="str">
        <f t="shared" si="17"/>
        <v/>
      </c>
      <c r="M526" s="160" t="str">
        <f>IF(J526="","",IF(A526="MA",I526*L526*(1+'Invoice Summary'!$K$18),IF(A526="EQ",I526*L526*(1+'Invoice Summary'!$K$19),I526*L526)))</f>
        <v/>
      </c>
      <c r="N526" s="188" t="str">
        <f>IF(AND('Invoice Charges Detail'!A526="MA",'Invoice Summary'!$K$18&gt;0),"*",IF(AND('Invoice Charges Detail'!A526="EQ",'Invoice Summary'!$K$19&gt;0),"*",""))</f>
        <v/>
      </c>
    </row>
    <row r="527" spans="1:14" s="192" customFormat="1" ht="17.25" customHeight="1" x14ac:dyDescent="0.2">
      <c r="A527" s="231"/>
      <c r="B527" s="231"/>
      <c r="C527" s="231"/>
      <c r="D527" s="231"/>
      <c r="E527" s="230"/>
      <c r="F527" s="245" t="s">
        <v>277</v>
      </c>
      <c r="G527" s="245"/>
      <c r="H527" s="247"/>
      <c r="I527" s="246"/>
      <c r="J527" s="245"/>
      <c r="K527" s="161" t="str">
        <f t="shared" si="16"/>
        <v xml:space="preserve"> </v>
      </c>
      <c r="L527" s="159" t="str">
        <f t="shared" si="17"/>
        <v/>
      </c>
      <c r="M527" s="160" t="str">
        <f>IF(J527="","",IF(A527="MA",I527*L527*(1+'Invoice Summary'!$K$18),IF(A527="EQ",I527*L527*(1+'Invoice Summary'!$K$19),I527*L527)))</f>
        <v/>
      </c>
      <c r="N527" s="188" t="str">
        <f>IF(AND('Invoice Charges Detail'!A527="MA",'Invoice Summary'!$K$18&gt;0),"*",IF(AND('Invoice Charges Detail'!A527="EQ",'Invoice Summary'!$K$19&gt;0),"*",""))</f>
        <v/>
      </c>
    </row>
    <row r="528" spans="1:14" s="192" customFormat="1" ht="17.25" customHeight="1" x14ac:dyDescent="0.2">
      <c r="A528" s="231"/>
      <c r="B528" s="231"/>
      <c r="C528" s="231"/>
      <c r="D528" s="231"/>
      <c r="E528" s="230"/>
      <c r="F528" s="245" t="s">
        <v>277</v>
      </c>
      <c r="G528" s="245"/>
      <c r="H528" s="247"/>
      <c r="I528" s="246"/>
      <c r="J528" s="245"/>
      <c r="K528" s="161" t="str">
        <f t="shared" si="16"/>
        <v xml:space="preserve"> </v>
      </c>
      <c r="L528" s="159" t="str">
        <f t="shared" si="17"/>
        <v/>
      </c>
      <c r="M528" s="160" t="str">
        <f>IF(J528="","",IF(A528="MA",I528*L528*(1+'Invoice Summary'!$K$18),IF(A528="EQ",I528*L528*(1+'Invoice Summary'!$K$19),I528*L528)))</f>
        <v/>
      </c>
      <c r="N528" s="188" t="str">
        <f>IF(AND('Invoice Charges Detail'!A528="MA",'Invoice Summary'!$K$18&gt;0),"*",IF(AND('Invoice Charges Detail'!A528="EQ",'Invoice Summary'!$K$19&gt;0),"*",""))</f>
        <v/>
      </c>
    </row>
    <row r="529" spans="1:14" s="192" customFormat="1" ht="17.25" customHeight="1" x14ac:dyDescent="0.2">
      <c r="A529" s="231"/>
      <c r="B529" s="231"/>
      <c r="C529" s="231"/>
      <c r="D529" s="231"/>
      <c r="E529" s="230"/>
      <c r="F529" s="245" t="s">
        <v>277</v>
      </c>
      <c r="G529" s="245"/>
      <c r="H529" s="247"/>
      <c r="I529" s="246"/>
      <c r="J529" s="245"/>
      <c r="K529" s="161" t="str">
        <f t="shared" si="16"/>
        <v xml:space="preserve"> </v>
      </c>
      <c r="L529" s="159" t="str">
        <f t="shared" si="17"/>
        <v/>
      </c>
      <c r="M529" s="160" t="str">
        <f>IF(J529="","",IF(A529="MA",I529*L529*(1+'Invoice Summary'!$K$18),IF(A529="EQ",I529*L529*(1+'Invoice Summary'!$K$19),I529*L529)))</f>
        <v/>
      </c>
      <c r="N529" s="188" t="str">
        <f>IF(AND('Invoice Charges Detail'!A529="MA",'Invoice Summary'!$K$18&gt;0),"*",IF(AND('Invoice Charges Detail'!A529="EQ",'Invoice Summary'!$K$19&gt;0),"*",""))</f>
        <v/>
      </c>
    </row>
    <row r="530" spans="1:14" s="192" customFormat="1" ht="17.25" customHeight="1" x14ac:dyDescent="0.2">
      <c r="A530" s="231"/>
      <c r="B530" s="231"/>
      <c r="C530" s="231"/>
      <c r="D530" s="231"/>
      <c r="E530" s="230"/>
      <c r="F530" s="245" t="s">
        <v>277</v>
      </c>
      <c r="G530" s="245"/>
      <c r="H530" s="247"/>
      <c r="I530" s="246"/>
      <c r="J530" s="245"/>
      <c r="K530" s="161" t="str">
        <f t="shared" si="16"/>
        <v xml:space="preserve"> </v>
      </c>
      <c r="L530" s="159" t="str">
        <f t="shared" si="17"/>
        <v/>
      </c>
      <c r="M530" s="160" t="str">
        <f>IF(J530="","",IF(A530="MA",I530*L530*(1+'Invoice Summary'!$K$18),IF(A530="EQ",I530*L530*(1+'Invoice Summary'!$K$19),I530*L530)))</f>
        <v/>
      </c>
      <c r="N530" s="188" t="str">
        <f>IF(AND('Invoice Charges Detail'!A530="MA",'Invoice Summary'!$K$18&gt;0),"*",IF(AND('Invoice Charges Detail'!A530="EQ",'Invoice Summary'!$K$19&gt;0),"*",""))</f>
        <v/>
      </c>
    </row>
    <row r="531" spans="1:14" s="192" customFormat="1" ht="17.25" customHeight="1" x14ac:dyDescent="0.2">
      <c r="A531" s="231"/>
      <c r="B531" s="231"/>
      <c r="C531" s="231"/>
      <c r="D531" s="231"/>
      <c r="E531" s="230"/>
      <c r="F531" s="245" t="s">
        <v>277</v>
      </c>
      <c r="G531" s="245"/>
      <c r="H531" s="247"/>
      <c r="I531" s="246"/>
      <c r="J531" s="245"/>
      <c r="K531" s="161" t="str">
        <f t="shared" si="16"/>
        <v xml:space="preserve"> </v>
      </c>
      <c r="L531" s="159" t="str">
        <f t="shared" si="17"/>
        <v/>
      </c>
      <c r="M531" s="160" t="str">
        <f>IF(J531="","",IF(A531="MA",I531*L531*(1+'Invoice Summary'!$K$18),IF(A531="EQ",I531*L531*(1+'Invoice Summary'!$K$19),I531*L531)))</f>
        <v/>
      </c>
      <c r="N531" s="188" t="str">
        <f>IF(AND('Invoice Charges Detail'!A531="MA",'Invoice Summary'!$K$18&gt;0),"*",IF(AND('Invoice Charges Detail'!A531="EQ",'Invoice Summary'!$K$19&gt;0),"*",""))</f>
        <v/>
      </c>
    </row>
    <row r="532" spans="1:14" s="192" customFormat="1" ht="17.25" customHeight="1" x14ac:dyDescent="0.2">
      <c r="A532" s="231"/>
      <c r="B532" s="231"/>
      <c r="C532" s="231"/>
      <c r="D532" s="231"/>
      <c r="E532" s="230"/>
      <c r="F532" s="245" t="s">
        <v>277</v>
      </c>
      <c r="G532" s="245"/>
      <c r="H532" s="247"/>
      <c r="I532" s="246"/>
      <c r="J532" s="245"/>
      <c r="K532" s="161" t="str">
        <f t="shared" si="16"/>
        <v xml:space="preserve"> </v>
      </c>
      <c r="L532" s="159" t="str">
        <f t="shared" si="17"/>
        <v/>
      </c>
      <c r="M532" s="160" t="str">
        <f>IF(J532="","",IF(A532="MA",I532*L532*(1+'Invoice Summary'!$K$18),IF(A532="EQ",I532*L532*(1+'Invoice Summary'!$K$19),I532*L532)))</f>
        <v/>
      </c>
      <c r="N532" s="188" t="str">
        <f>IF(AND('Invoice Charges Detail'!A532="MA",'Invoice Summary'!$K$18&gt;0),"*",IF(AND('Invoice Charges Detail'!A532="EQ",'Invoice Summary'!$K$19&gt;0),"*",""))</f>
        <v/>
      </c>
    </row>
    <row r="533" spans="1:14" s="192" customFormat="1" ht="17.25" customHeight="1" x14ac:dyDescent="0.2">
      <c r="A533" s="231"/>
      <c r="B533" s="231"/>
      <c r="C533" s="231"/>
      <c r="D533" s="231"/>
      <c r="E533" s="230"/>
      <c r="F533" s="245" t="s">
        <v>277</v>
      </c>
      <c r="G533" s="245"/>
      <c r="H533" s="247"/>
      <c r="I533" s="246"/>
      <c r="J533" s="245"/>
      <c r="K533" s="161" t="str">
        <f t="shared" si="16"/>
        <v xml:space="preserve"> </v>
      </c>
      <c r="L533" s="159" t="str">
        <f t="shared" si="17"/>
        <v/>
      </c>
      <c r="M533" s="160" t="str">
        <f>IF(J533="","",IF(A533="MA",I533*L533*(1+'Invoice Summary'!$K$18),IF(A533="EQ",I533*L533*(1+'Invoice Summary'!$K$19),I533*L533)))</f>
        <v/>
      </c>
      <c r="N533" s="188" t="str">
        <f>IF(AND('Invoice Charges Detail'!A533="MA",'Invoice Summary'!$K$18&gt;0),"*",IF(AND('Invoice Charges Detail'!A533="EQ",'Invoice Summary'!$K$19&gt;0),"*",""))</f>
        <v/>
      </c>
    </row>
    <row r="534" spans="1:14" s="192" customFormat="1" ht="17.25" customHeight="1" x14ac:dyDescent="0.2">
      <c r="A534" s="231"/>
      <c r="B534" s="231"/>
      <c r="C534" s="231"/>
      <c r="D534" s="231"/>
      <c r="E534" s="230"/>
      <c r="F534" s="245" t="s">
        <v>277</v>
      </c>
      <c r="G534" s="245"/>
      <c r="H534" s="247"/>
      <c r="I534" s="246"/>
      <c r="J534" s="245"/>
      <c r="K534" s="161" t="str">
        <f t="shared" si="16"/>
        <v xml:space="preserve"> </v>
      </c>
      <c r="L534" s="159" t="str">
        <f t="shared" si="17"/>
        <v/>
      </c>
      <c r="M534" s="160" t="str">
        <f>IF(J534="","",IF(A534="MA",I534*L534*(1+'Invoice Summary'!$K$18),IF(A534="EQ",I534*L534*(1+'Invoice Summary'!$K$19),I534*L534)))</f>
        <v/>
      </c>
      <c r="N534" s="188" t="str">
        <f>IF(AND('Invoice Charges Detail'!A534="MA",'Invoice Summary'!$K$18&gt;0),"*",IF(AND('Invoice Charges Detail'!A534="EQ",'Invoice Summary'!$K$19&gt;0),"*",""))</f>
        <v/>
      </c>
    </row>
    <row r="535" spans="1:14" s="192" customFormat="1" ht="17.25" customHeight="1" x14ac:dyDescent="0.2">
      <c r="A535" s="231"/>
      <c r="B535" s="231"/>
      <c r="C535" s="231"/>
      <c r="D535" s="231"/>
      <c r="E535" s="230"/>
      <c r="F535" s="245" t="s">
        <v>277</v>
      </c>
      <c r="G535" s="245"/>
      <c r="H535" s="247"/>
      <c r="I535" s="246"/>
      <c r="J535" s="245"/>
      <c r="K535" s="161" t="str">
        <f t="shared" si="16"/>
        <v xml:space="preserve"> </v>
      </c>
      <c r="L535" s="159" t="str">
        <f t="shared" si="17"/>
        <v/>
      </c>
      <c r="M535" s="160" t="str">
        <f>IF(J535="","",IF(A535="MA",I535*L535*(1+'Invoice Summary'!$K$18),IF(A535="EQ",I535*L535*(1+'Invoice Summary'!$K$19),I535*L535)))</f>
        <v/>
      </c>
      <c r="N535" s="188" t="str">
        <f>IF(AND('Invoice Charges Detail'!A535="MA",'Invoice Summary'!$K$18&gt;0),"*",IF(AND('Invoice Charges Detail'!A535="EQ",'Invoice Summary'!$K$19&gt;0),"*",""))</f>
        <v/>
      </c>
    </row>
    <row r="536" spans="1:14" s="192" customFormat="1" ht="17.25" customHeight="1" x14ac:dyDescent="0.2">
      <c r="A536" s="231"/>
      <c r="B536" s="231"/>
      <c r="C536" s="231"/>
      <c r="D536" s="231"/>
      <c r="E536" s="230"/>
      <c r="F536" s="245" t="s">
        <v>277</v>
      </c>
      <c r="G536" s="245"/>
      <c r="H536" s="247"/>
      <c r="I536" s="246"/>
      <c r="J536" s="245"/>
      <c r="K536" s="161" t="str">
        <f t="shared" si="16"/>
        <v xml:space="preserve"> </v>
      </c>
      <c r="L536" s="159" t="str">
        <f t="shared" si="17"/>
        <v/>
      </c>
      <c r="M536" s="160" t="str">
        <f>IF(J536="","",IF(A536="MA",I536*L536*(1+'Invoice Summary'!$K$18),IF(A536="EQ",I536*L536*(1+'Invoice Summary'!$K$19),I536*L536)))</f>
        <v/>
      </c>
      <c r="N536" s="188" t="str">
        <f>IF(AND('Invoice Charges Detail'!A536="MA",'Invoice Summary'!$K$18&gt;0),"*",IF(AND('Invoice Charges Detail'!A536="EQ",'Invoice Summary'!$K$19&gt;0),"*",""))</f>
        <v/>
      </c>
    </row>
    <row r="537" spans="1:14" s="192" customFormat="1" ht="17.25" customHeight="1" x14ac:dyDescent="0.2">
      <c r="A537" s="231"/>
      <c r="B537" s="231"/>
      <c r="C537" s="231"/>
      <c r="D537" s="231"/>
      <c r="E537" s="230"/>
      <c r="F537" s="245" t="s">
        <v>277</v>
      </c>
      <c r="G537" s="245"/>
      <c r="H537" s="247"/>
      <c r="I537" s="246"/>
      <c r="J537" s="245"/>
      <c r="K537" s="161" t="str">
        <f t="shared" si="16"/>
        <v xml:space="preserve"> </v>
      </c>
      <c r="L537" s="159" t="str">
        <f t="shared" si="17"/>
        <v/>
      </c>
      <c r="M537" s="160" t="str">
        <f>IF(J537="","",IF(A537="MA",I537*L537*(1+'Invoice Summary'!$K$18),IF(A537="EQ",I537*L537*(1+'Invoice Summary'!$K$19),I537*L537)))</f>
        <v/>
      </c>
      <c r="N537" s="188" t="str">
        <f>IF(AND('Invoice Charges Detail'!A537="MA",'Invoice Summary'!$K$18&gt;0),"*",IF(AND('Invoice Charges Detail'!A537="EQ",'Invoice Summary'!$K$19&gt;0),"*",""))</f>
        <v/>
      </c>
    </row>
    <row r="538" spans="1:14" s="192" customFormat="1" ht="17.25" customHeight="1" x14ac:dyDescent="0.2">
      <c r="A538" s="231"/>
      <c r="B538" s="231"/>
      <c r="C538" s="231"/>
      <c r="D538" s="231"/>
      <c r="E538" s="230"/>
      <c r="F538" s="245" t="s">
        <v>277</v>
      </c>
      <c r="G538" s="245"/>
      <c r="H538" s="247"/>
      <c r="I538" s="246"/>
      <c r="J538" s="245"/>
      <c r="K538" s="161" t="str">
        <f t="shared" si="16"/>
        <v xml:space="preserve"> </v>
      </c>
      <c r="L538" s="159" t="str">
        <f t="shared" si="17"/>
        <v/>
      </c>
      <c r="M538" s="160" t="str">
        <f>IF(J538="","",IF(A538="MA",I538*L538*(1+'Invoice Summary'!$K$18),IF(A538="EQ",I538*L538*(1+'Invoice Summary'!$K$19),I538*L538)))</f>
        <v/>
      </c>
      <c r="N538" s="188" t="str">
        <f>IF(AND('Invoice Charges Detail'!A538="MA",'Invoice Summary'!$K$18&gt;0),"*",IF(AND('Invoice Charges Detail'!A538="EQ",'Invoice Summary'!$K$19&gt;0),"*",""))</f>
        <v/>
      </c>
    </row>
    <row r="539" spans="1:14" s="192" customFormat="1" ht="17.25" customHeight="1" x14ac:dyDescent="0.2">
      <c r="A539" s="231"/>
      <c r="B539" s="231"/>
      <c r="C539" s="231"/>
      <c r="D539" s="231"/>
      <c r="E539" s="230"/>
      <c r="F539" s="245" t="s">
        <v>277</v>
      </c>
      <c r="G539" s="245"/>
      <c r="H539" s="247"/>
      <c r="I539" s="246"/>
      <c r="J539" s="245"/>
      <c r="K539" s="161" t="str">
        <f t="shared" si="16"/>
        <v xml:space="preserve"> </v>
      </c>
      <c r="L539" s="159" t="str">
        <f t="shared" si="17"/>
        <v/>
      </c>
      <c r="M539" s="160" t="str">
        <f>IF(J539="","",IF(A539="MA",I539*L539*(1+'Invoice Summary'!$K$18),IF(A539="EQ",I539*L539*(1+'Invoice Summary'!$K$19),I539*L539)))</f>
        <v/>
      </c>
      <c r="N539" s="188" t="str">
        <f>IF(AND('Invoice Charges Detail'!A539="MA",'Invoice Summary'!$K$18&gt;0),"*",IF(AND('Invoice Charges Detail'!A539="EQ",'Invoice Summary'!$K$19&gt;0),"*",""))</f>
        <v/>
      </c>
    </row>
    <row r="540" spans="1:14" s="192" customFormat="1" ht="17.25" customHeight="1" x14ac:dyDescent="0.2">
      <c r="A540" s="231"/>
      <c r="B540" s="231"/>
      <c r="C540" s="231"/>
      <c r="D540" s="231"/>
      <c r="E540" s="230"/>
      <c r="F540" s="245" t="s">
        <v>277</v>
      </c>
      <c r="G540" s="245"/>
      <c r="H540" s="247"/>
      <c r="I540" s="246"/>
      <c r="J540" s="245"/>
      <c r="K540" s="161" t="str">
        <f t="shared" si="16"/>
        <v xml:space="preserve"> </v>
      </c>
      <c r="L540" s="159" t="str">
        <f t="shared" si="17"/>
        <v/>
      </c>
      <c r="M540" s="160" t="str">
        <f>IF(J540="","",IF(A540="MA",I540*L540*(1+'Invoice Summary'!$K$18),IF(A540="EQ",I540*L540*(1+'Invoice Summary'!$K$19),I540*L540)))</f>
        <v/>
      </c>
      <c r="N540" s="188" t="str">
        <f>IF(AND('Invoice Charges Detail'!A540="MA",'Invoice Summary'!$K$18&gt;0),"*",IF(AND('Invoice Charges Detail'!A540="EQ",'Invoice Summary'!$K$19&gt;0),"*",""))</f>
        <v/>
      </c>
    </row>
    <row r="541" spans="1:14" s="192" customFormat="1" ht="17.25" customHeight="1" x14ac:dyDescent="0.2">
      <c r="A541" s="231"/>
      <c r="B541" s="231"/>
      <c r="C541" s="231"/>
      <c r="D541" s="231"/>
      <c r="E541" s="230"/>
      <c r="F541" s="245" t="s">
        <v>277</v>
      </c>
      <c r="G541" s="245"/>
      <c r="H541" s="247"/>
      <c r="I541" s="246"/>
      <c r="J541" s="245"/>
      <c r="K541" s="161" t="str">
        <f t="shared" si="16"/>
        <v xml:space="preserve"> </v>
      </c>
      <c r="L541" s="159" t="str">
        <f t="shared" si="17"/>
        <v/>
      </c>
      <c r="M541" s="160" t="str">
        <f>IF(J541="","",IF(A541="MA",I541*L541*(1+'Invoice Summary'!$K$18),IF(A541="EQ",I541*L541*(1+'Invoice Summary'!$K$19),I541*L541)))</f>
        <v/>
      </c>
      <c r="N541" s="188" t="str">
        <f>IF(AND('Invoice Charges Detail'!A541="MA",'Invoice Summary'!$K$18&gt;0),"*",IF(AND('Invoice Charges Detail'!A541="EQ",'Invoice Summary'!$K$19&gt;0),"*",""))</f>
        <v/>
      </c>
    </row>
    <row r="542" spans="1:14" s="192" customFormat="1" ht="17.25" customHeight="1" x14ac:dyDescent="0.2">
      <c r="A542" s="231"/>
      <c r="B542" s="231"/>
      <c r="C542" s="231"/>
      <c r="D542" s="231"/>
      <c r="E542" s="230"/>
      <c r="F542" s="245" t="s">
        <v>277</v>
      </c>
      <c r="G542" s="245"/>
      <c r="H542" s="247"/>
      <c r="I542" s="246"/>
      <c r="J542" s="245"/>
      <c r="K542" s="161" t="str">
        <f t="shared" si="16"/>
        <v xml:space="preserve"> </v>
      </c>
      <c r="L542" s="159" t="str">
        <f t="shared" si="17"/>
        <v/>
      </c>
      <c r="M542" s="160" t="str">
        <f>IF(J542="","",IF(A542="MA",I542*L542*(1+'Invoice Summary'!$K$18),IF(A542="EQ",I542*L542*(1+'Invoice Summary'!$K$19),I542*L542)))</f>
        <v/>
      </c>
      <c r="N542" s="188" t="str">
        <f>IF(AND('Invoice Charges Detail'!A542="MA",'Invoice Summary'!$K$18&gt;0),"*",IF(AND('Invoice Charges Detail'!A542="EQ",'Invoice Summary'!$K$19&gt;0),"*",""))</f>
        <v/>
      </c>
    </row>
    <row r="543" spans="1:14" s="192" customFormat="1" ht="17.25" customHeight="1" x14ac:dyDescent="0.2">
      <c r="A543" s="231"/>
      <c r="B543" s="231"/>
      <c r="C543" s="231"/>
      <c r="D543" s="231"/>
      <c r="E543" s="230"/>
      <c r="F543" s="245" t="s">
        <v>277</v>
      </c>
      <c r="G543" s="245"/>
      <c r="H543" s="247"/>
      <c r="I543" s="246"/>
      <c r="J543" s="245"/>
      <c r="K543" s="161" t="str">
        <f t="shared" si="16"/>
        <v xml:space="preserve"> </v>
      </c>
      <c r="L543" s="159" t="str">
        <f t="shared" si="17"/>
        <v/>
      </c>
      <c r="M543" s="160" t="str">
        <f>IF(J543="","",IF(A543="MA",I543*L543*(1+'Invoice Summary'!$K$18),IF(A543="EQ",I543*L543*(1+'Invoice Summary'!$K$19),I543*L543)))</f>
        <v/>
      </c>
      <c r="N543" s="188" t="str">
        <f>IF(AND('Invoice Charges Detail'!A543="MA",'Invoice Summary'!$K$18&gt;0),"*",IF(AND('Invoice Charges Detail'!A543="EQ",'Invoice Summary'!$K$19&gt;0),"*",""))</f>
        <v/>
      </c>
    </row>
    <row r="544" spans="1:14" s="192" customFormat="1" ht="17.25" customHeight="1" x14ac:dyDescent="0.2">
      <c r="A544" s="231"/>
      <c r="B544" s="231"/>
      <c r="C544" s="231"/>
      <c r="D544" s="231"/>
      <c r="E544" s="230"/>
      <c r="F544" s="245" t="s">
        <v>277</v>
      </c>
      <c r="G544" s="245"/>
      <c r="H544" s="247"/>
      <c r="I544" s="246"/>
      <c r="J544" s="245"/>
      <c r="K544" s="161" t="str">
        <f t="shared" si="16"/>
        <v xml:space="preserve"> </v>
      </c>
      <c r="L544" s="159" t="str">
        <f t="shared" si="17"/>
        <v/>
      </c>
      <c r="M544" s="160" t="str">
        <f>IF(J544="","",IF(A544="MA",I544*L544*(1+'Invoice Summary'!$K$18),IF(A544="EQ",I544*L544*(1+'Invoice Summary'!$K$19),I544*L544)))</f>
        <v/>
      </c>
      <c r="N544" s="188" t="str">
        <f>IF(AND('Invoice Charges Detail'!A544="MA",'Invoice Summary'!$K$18&gt;0),"*",IF(AND('Invoice Charges Detail'!A544="EQ",'Invoice Summary'!$K$19&gt;0),"*",""))</f>
        <v/>
      </c>
    </row>
    <row r="545" spans="1:14" s="192" customFormat="1" ht="17.25" customHeight="1" x14ac:dyDescent="0.2">
      <c r="A545" s="231"/>
      <c r="B545" s="231"/>
      <c r="C545" s="231"/>
      <c r="D545" s="231"/>
      <c r="E545" s="230"/>
      <c r="F545" s="245" t="s">
        <v>277</v>
      </c>
      <c r="G545" s="245"/>
      <c r="H545" s="247"/>
      <c r="I545" s="246"/>
      <c r="J545" s="245"/>
      <c r="K545" s="161" t="str">
        <f t="shared" si="16"/>
        <v xml:space="preserve"> </v>
      </c>
      <c r="L545" s="159" t="str">
        <f t="shared" si="17"/>
        <v/>
      </c>
      <c r="M545" s="160" t="str">
        <f>IF(J545="","",IF(A545="MA",I545*L545*(1+'Invoice Summary'!$K$18),IF(A545="EQ",I545*L545*(1+'Invoice Summary'!$K$19),I545*L545)))</f>
        <v/>
      </c>
      <c r="N545" s="188" t="str">
        <f>IF(AND('Invoice Charges Detail'!A545="MA",'Invoice Summary'!$K$18&gt;0),"*",IF(AND('Invoice Charges Detail'!A545="EQ",'Invoice Summary'!$K$19&gt;0),"*",""))</f>
        <v/>
      </c>
    </row>
    <row r="546" spans="1:14" s="192" customFormat="1" ht="17.25" customHeight="1" x14ac:dyDescent="0.2">
      <c r="A546" s="231"/>
      <c r="B546" s="231"/>
      <c r="C546" s="231"/>
      <c r="D546" s="231"/>
      <c r="E546" s="230"/>
      <c r="F546" s="245" t="s">
        <v>277</v>
      </c>
      <c r="G546" s="245"/>
      <c r="H546" s="247"/>
      <c r="I546" s="246"/>
      <c r="J546" s="245"/>
      <c r="K546" s="161" t="str">
        <f t="shared" si="16"/>
        <v xml:space="preserve"> </v>
      </c>
      <c r="L546" s="159" t="str">
        <f t="shared" si="17"/>
        <v/>
      </c>
      <c r="M546" s="160" t="str">
        <f>IF(J546="","",IF(A546="MA",I546*L546*(1+'Invoice Summary'!$K$18),IF(A546="EQ",I546*L546*(1+'Invoice Summary'!$K$19),I546*L546)))</f>
        <v/>
      </c>
      <c r="N546" s="188" t="str">
        <f>IF(AND('Invoice Charges Detail'!A546="MA",'Invoice Summary'!$K$18&gt;0),"*",IF(AND('Invoice Charges Detail'!A546="EQ",'Invoice Summary'!$K$19&gt;0),"*",""))</f>
        <v/>
      </c>
    </row>
    <row r="547" spans="1:14" s="192" customFormat="1" ht="17.25" customHeight="1" x14ac:dyDescent="0.2">
      <c r="A547" s="231"/>
      <c r="B547" s="231"/>
      <c r="C547" s="231"/>
      <c r="D547" s="231"/>
      <c r="E547" s="230"/>
      <c r="F547" s="245" t="s">
        <v>277</v>
      </c>
      <c r="G547" s="245"/>
      <c r="H547" s="247"/>
      <c r="I547" s="246"/>
      <c r="J547" s="245"/>
      <c r="K547" s="161" t="str">
        <f t="shared" si="16"/>
        <v xml:space="preserve"> </v>
      </c>
      <c r="L547" s="159" t="str">
        <f t="shared" si="17"/>
        <v/>
      </c>
      <c r="M547" s="160" t="str">
        <f>IF(J547="","",IF(A547="MA",I547*L547*(1+'Invoice Summary'!$K$18),IF(A547="EQ",I547*L547*(1+'Invoice Summary'!$K$19),I547*L547)))</f>
        <v/>
      </c>
      <c r="N547" s="188" t="str">
        <f>IF(AND('Invoice Charges Detail'!A547="MA",'Invoice Summary'!$K$18&gt;0),"*",IF(AND('Invoice Charges Detail'!A547="EQ",'Invoice Summary'!$K$19&gt;0),"*",""))</f>
        <v/>
      </c>
    </row>
    <row r="548" spans="1:14" s="192" customFormat="1" ht="17.25" customHeight="1" x14ac:dyDescent="0.2">
      <c r="A548" s="231"/>
      <c r="B548" s="231"/>
      <c r="C548" s="231"/>
      <c r="D548" s="231"/>
      <c r="E548" s="230"/>
      <c r="F548" s="245" t="s">
        <v>277</v>
      </c>
      <c r="G548" s="245"/>
      <c r="H548" s="247"/>
      <c r="I548" s="246"/>
      <c r="J548" s="245"/>
      <c r="K548" s="161" t="str">
        <f t="shared" si="16"/>
        <v xml:space="preserve"> </v>
      </c>
      <c r="L548" s="159" t="str">
        <f t="shared" si="17"/>
        <v/>
      </c>
      <c r="M548" s="160" t="str">
        <f>IF(J548="","",IF(A548="MA",I548*L548*(1+'Invoice Summary'!$K$18),IF(A548="EQ",I548*L548*(1+'Invoice Summary'!$K$19),I548*L548)))</f>
        <v/>
      </c>
      <c r="N548" s="188" t="str">
        <f>IF(AND('Invoice Charges Detail'!A548="MA",'Invoice Summary'!$K$18&gt;0),"*",IF(AND('Invoice Charges Detail'!A548="EQ",'Invoice Summary'!$K$19&gt;0),"*",""))</f>
        <v/>
      </c>
    </row>
    <row r="549" spans="1:14" s="192" customFormat="1" ht="17.25" customHeight="1" x14ac:dyDescent="0.2">
      <c r="A549" s="231"/>
      <c r="B549" s="231"/>
      <c r="C549" s="231"/>
      <c r="D549" s="231"/>
      <c r="E549" s="230"/>
      <c r="F549" s="245" t="s">
        <v>277</v>
      </c>
      <c r="G549" s="245"/>
      <c r="H549" s="247"/>
      <c r="I549" s="246"/>
      <c r="J549" s="245"/>
      <c r="K549" s="161" t="str">
        <f t="shared" si="16"/>
        <v xml:space="preserve"> </v>
      </c>
      <c r="L549" s="159" t="str">
        <f t="shared" si="17"/>
        <v/>
      </c>
      <c r="M549" s="160" t="str">
        <f>IF(J549="","",IF(A549="MA",I549*L549*(1+'Invoice Summary'!$K$18),IF(A549="EQ",I549*L549*(1+'Invoice Summary'!$K$19),I549*L549)))</f>
        <v/>
      </c>
      <c r="N549" s="188" t="str">
        <f>IF(AND('Invoice Charges Detail'!A549="MA",'Invoice Summary'!$K$18&gt;0),"*",IF(AND('Invoice Charges Detail'!A549="EQ",'Invoice Summary'!$K$19&gt;0),"*",""))</f>
        <v/>
      </c>
    </row>
    <row r="550" spans="1:14" ht="17.25" customHeight="1" x14ac:dyDescent="0.2">
      <c r="A550" s="82"/>
      <c r="B550" s="82"/>
      <c r="C550" s="82"/>
      <c r="D550" s="82"/>
      <c r="E550" s="44"/>
      <c r="F550" s="245" t="s">
        <v>277</v>
      </c>
      <c r="G550" s="245"/>
      <c r="H550" s="247"/>
      <c r="I550" s="246"/>
      <c r="J550" s="245"/>
      <c r="K550" s="161" t="str">
        <f t="shared" si="16"/>
        <v xml:space="preserve"> </v>
      </c>
      <c r="L550" s="159" t="str">
        <f t="shared" si="17"/>
        <v/>
      </c>
      <c r="M550" s="160" t="str">
        <f>IF(J550="","",IF(A550="MA",I550*L550*(1+'Invoice Summary'!$K$18),IF(A550="EQ",I550*L550*(1+'Invoice Summary'!$K$19),I550*L550)))</f>
        <v/>
      </c>
      <c r="N550" s="188" t="str">
        <f>IF(AND('Invoice Charges Detail'!A550="MA",'Invoice Summary'!$K$18&gt;0),"*",IF(AND('Invoice Charges Detail'!A550="EQ",'Invoice Summary'!$K$19&gt;0),"*",""))</f>
        <v/>
      </c>
    </row>
    <row r="551" spans="1:14" ht="15.75" x14ac:dyDescent="0.2">
      <c r="L551" s="156"/>
      <c r="M551" s="156"/>
      <c r="N551" s="156"/>
    </row>
    <row r="552" spans="1:14" ht="15.75" x14ac:dyDescent="0.2">
      <c r="L552" s="156"/>
      <c r="M552" s="156"/>
      <c r="N552" s="156"/>
    </row>
    <row r="553" spans="1:14" ht="15.75" x14ac:dyDescent="0.2">
      <c r="L553" s="156"/>
      <c r="M553" s="156"/>
      <c r="N553" s="156"/>
    </row>
    <row r="554" spans="1:14" ht="15.75" x14ac:dyDescent="0.2">
      <c r="L554" s="156"/>
      <c r="M554" s="156"/>
      <c r="N554" s="156"/>
    </row>
    <row r="555" spans="1:14" ht="15.75" x14ac:dyDescent="0.2">
      <c r="L555" s="156"/>
      <c r="M555" s="156"/>
      <c r="N555" s="156"/>
    </row>
    <row r="556" spans="1:14" ht="15.75" x14ac:dyDescent="0.2">
      <c r="L556" s="156"/>
      <c r="M556" s="156"/>
      <c r="N556" s="156"/>
    </row>
    <row r="557" spans="1:14" ht="15.75" x14ac:dyDescent="0.2">
      <c r="L557" s="156"/>
      <c r="M557" s="156"/>
      <c r="N557" s="156"/>
    </row>
    <row r="558" spans="1:14" ht="15.75" x14ac:dyDescent="0.2">
      <c r="L558" s="156"/>
      <c r="M558" s="156"/>
      <c r="N558" s="156"/>
    </row>
    <row r="559" spans="1:14" ht="15.75" x14ac:dyDescent="0.2">
      <c r="L559" s="156"/>
      <c r="M559" s="156"/>
      <c r="N559" s="156"/>
    </row>
    <row r="560" spans="1:14" ht="15.75" x14ac:dyDescent="0.2">
      <c r="L560" s="156"/>
      <c r="M560" s="156"/>
      <c r="N560" s="156"/>
    </row>
    <row r="561" spans="12:14" ht="15.75" x14ac:dyDescent="0.2">
      <c r="L561" s="156"/>
      <c r="M561" s="156"/>
      <c r="N561" s="156"/>
    </row>
    <row r="562" spans="12:14" ht="15.75" x14ac:dyDescent="0.2">
      <c r="L562" s="156"/>
      <c r="M562" s="156"/>
      <c r="N562" s="156"/>
    </row>
    <row r="563" spans="12:14" ht="15.75" x14ac:dyDescent="0.2">
      <c r="L563" s="156"/>
      <c r="M563" s="156"/>
      <c r="N563" s="156"/>
    </row>
    <row r="564" spans="12:14" ht="15.75" x14ac:dyDescent="0.2">
      <c r="L564" s="156"/>
      <c r="M564" s="156"/>
      <c r="N564" s="156"/>
    </row>
    <row r="565" spans="12:14" ht="15.75" x14ac:dyDescent="0.2">
      <c r="L565" s="156"/>
      <c r="M565" s="156"/>
      <c r="N565" s="156"/>
    </row>
    <row r="566" spans="12:14" ht="15.75" x14ac:dyDescent="0.2">
      <c r="L566" s="156"/>
      <c r="M566" s="156"/>
      <c r="N566" s="156"/>
    </row>
    <row r="567" spans="12:14" ht="15.75" x14ac:dyDescent="0.2">
      <c r="L567" s="156"/>
      <c r="M567" s="156"/>
      <c r="N567" s="156"/>
    </row>
    <row r="568" spans="12:14" ht="15.75" x14ac:dyDescent="0.2">
      <c r="L568" s="156"/>
      <c r="M568" s="156"/>
      <c r="N568" s="156"/>
    </row>
    <row r="569" spans="12:14" ht="15.75" x14ac:dyDescent="0.2">
      <c r="L569" s="156"/>
      <c r="M569" s="156"/>
      <c r="N569" s="156"/>
    </row>
    <row r="570" spans="12:14" ht="15.75" x14ac:dyDescent="0.2">
      <c r="L570" s="156"/>
      <c r="M570" s="156"/>
      <c r="N570" s="156"/>
    </row>
    <row r="571" spans="12:14" ht="15.75" x14ac:dyDescent="0.2">
      <c r="L571" s="156"/>
      <c r="M571" s="156"/>
      <c r="N571" s="156"/>
    </row>
    <row r="572" spans="12:14" ht="15.75" x14ac:dyDescent="0.2">
      <c r="L572" s="156"/>
      <c r="M572" s="156"/>
      <c r="N572" s="156"/>
    </row>
    <row r="573" spans="12:14" ht="15.75" x14ac:dyDescent="0.2">
      <c r="L573" s="156"/>
      <c r="M573" s="156"/>
      <c r="N573" s="156"/>
    </row>
    <row r="574" spans="12:14" ht="15.75" x14ac:dyDescent="0.2">
      <c r="L574" s="156"/>
      <c r="M574" s="156"/>
      <c r="N574" s="156"/>
    </row>
    <row r="575" spans="12:14" ht="15.75" x14ac:dyDescent="0.2">
      <c r="L575" s="156"/>
      <c r="M575" s="156"/>
      <c r="N575" s="156"/>
    </row>
    <row r="576" spans="12:14" ht="15.75" x14ac:dyDescent="0.2">
      <c r="L576" s="156"/>
      <c r="M576" s="156"/>
      <c r="N576" s="156"/>
    </row>
    <row r="577" spans="12:14" ht="15.75" x14ac:dyDescent="0.2">
      <c r="L577" s="156"/>
      <c r="M577" s="156"/>
      <c r="N577" s="156"/>
    </row>
    <row r="578" spans="12:14" ht="15.75" x14ac:dyDescent="0.2">
      <c r="L578" s="156"/>
      <c r="M578" s="156"/>
      <c r="N578" s="156"/>
    </row>
    <row r="579" spans="12:14" ht="15.75" x14ac:dyDescent="0.2">
      <c r="L579" s="156"/>
      <c r="M579" s="156"/>
      <c r="N579" s="156"/>
    </row>
    <row r="580" spans="12:14" ht="15.75" x14ac:dyDescent="0.2">
      <c r="L580" s="156"/>
      <c r="M580" s="156"/>
      <c r="N580" s="156"/>
    </row>
    <row r="581" spans="12:14" ht="15.75" x14ac:dyDescent="0.2">
      <c r="L581" s="156"/>
      <c r="M581" s="156"/>
      <c r="N581" s="156"/>
    </row>
    <row r="582" spans="12:14" ht="15.75" x14ac:dyDescent="0.2">
      <c r="L582" s="156"/>
      <c r="M582" s="156"/>
      <c r="N582" s="156"/>
    </row>
    <row r="583" spans="12:14" ht="15.75" x14ac:dyDescent="0.2">
      <c r="L583" s="156"/>
      <c r="M583" s="156"/>
      <c r="N583" s="156"/>
    </row>
    <row r="584" spans="12:14" ht="15.75" x14ac:dyDescent="0.2">
      <c r="L584" s="156"/>
      <c r="M584" s="156"/>
      <c r="N584" s="156"/>
    </row>
    <row r="585" spans="12:14" ht="15.75" x14ac:dyDescent="0.2">
      <c r="L585" s="156"/>
      <c r="M585" s="156"/>
      <c r="N585" s="156"/>
    </row>
    <row r="586" spans="12:14" ht="15.75" x14ac:dyDescent="0.2">
      <c r="L586" s="156"/>
      <c r="M586" s="156"/>
      <c r="N586" s="156"/>
    </row>
    <row r="587" spans="12:14" ht="15.75" x14ac:dyDescent="0.2">
      <c r="L587" s="156"/>
      <c r="M587" s="156"/>
      <c r="N587" s="156"/>
    </row>
    <row r="588" spans="12:14" ht="15.75" x14ac:dyDescent="0.2">
      <c r="L588" s="156"/>
      <c r="M588" s="156"/>
      <c r="N588" s="156"/>
    </row>
    <row r="589" spans="12:14" ht="15.75" x14ac:dyDescent="0.2">
      <c r="L589" s="156"/>
      <c r="M589" s="156"/>
      <c r="N589" s="156"/>
    </row>
    <row r="590" spans="12:14" ht="15.75" x14ac:dyDescent="0.2">
      <c r="L590" s="156"/>
      <c r="M590" s="156"/>
      <c r="N590" s="156"/>
    </row>
    <row r="591" spans="12:14" ht="15.75" x14ac:dyDescent="0.2">
      <c r="L591" s="156"/>
      <c r="M591" s="156"/>
      <c r="N591" s="156"/>
    </row>
    <row r="592" spans="12:14" ht="15.75" x14ac:dyDescent="0.2">
      <c r="L592" s="156"/>
      <c r="M592" s="156"/>
      <c r="N592" s="156"/>
    </row>
    <row r="593" spans="12:14" ht="15.75" x14ac:dyDescent="0.2">
      <c r="L593" s="156"/>
      <c r="M593" s="156"/>
      <c r="N593" s="156"/>
    </row>
    <row r="594" spans="12:14" ht="15.75" x14ac:dyDescent="0.2">
      <c r="L594" s="156"/>
      <c r="M594" s="156"/>
      <c r="N594" s="156"/>
    </row>
    <row r="595" spans="12:14" ht="15.75" x14ac:dyDescent="0.2">
      <c r="L595" s="156"/>
      <c r="M595" s="156"/>
      <c r="N595" s="156"/>
    </row>
    <row r="596" spans="12:14" ht="15.75" x14ac:dyDescent="0.2">
      <c r="L596" s="156"/>
      <c r="M596" s="156"/>
      <c r="N596" s="156"/>
    </row>
    <row r="597" spans="12:14" ht="15.75" x14ac:dyDescent="0.2">
      <c r="L597" s="156"/>
      <c r="M597" s="156"/>
      <c r="N597" s="156"/>
    </row>
    <row r="598" spans="12:14" ht="15.75" x14ac:dyDescent="0.2">
      <c r="L598" s="156"/>
      <c r="M598" s="156"/>
      <c r="N598" s="156"/>
    </row>
    <row r="599" spans="12:14" ht="15.75" x14ac:dyDescent="0.2">
      <c r="L599" s="156"/>
      <c r="M599" s="156"/>
      <c r="N599" s="156"/>
    </row>
    <row r="600" spans="12:14" ht="15.75" x14ac:dyDescent="0.2">
      <c r="L600" s="156"/>
      <c r="M600" s="156"/>
      <c r="N600" s="156"/>
    </row>
    <row r="601" spans="12:14" ht="15.75" x14ac:dyDescent="0.2">
      <c r="L601" s="156"/>
      <c r="M601" s="156"/>
      <c r="N601" s="156"/>
    </row>
    <row r="602" spans="12:14" ht="15.75" x14ac:dyDescent="0.2">
      <c r="L602" s="156"/>
      <c r="M602" s="156"/>
      <c r="N602" s="156"/>
    </row>
    <row r="603" spans="12:14" ht="15.75" x14ac:dyDescent="0.2">
      <c r="L603" s="156"/>
      <c r="M603" s="156"/>
      <c r="N603" s="156"/>
    </row>
    <row r="604" spans="12:14" ht="15.75" x14ac:dyDescent="0.2">
      <c r="L604" s="156"/>
      <c r="M604" s="156"/>
      <c r="N604" s="156"/>
    </row>
    <row r="605" spans="12:14" ht="15.75" x14ac:dyDescent="0.2">
      <c r="L605" s="156"/>
      <c r="M605" s="156"/>
      <c r="N605" s="156"/>
    </row>
    <row r="606" spans="12:14" ht="15.75" x14ac:dyDescent="0.2">
      <c r="L606" s="156"/>
      <c r="M606" s="156"/>
      <c r="N606" s="156"/>
    </row>
    <row r="607" spans="12:14" ht="15.75" x14ac:dyDescent="0.2">
      <c r="L607" s="156"/>
      <c r="M607" s="156"/>
      <c r="N607" s="156"/>
    </row>
    <row r="608" spans="12:14" ht="15.75" x14ac:dyDescent="0.2">
      <c r="L608" s="156"/>
      <c r="M608" s="156"/>
      <c r="N608" s="156"/>
    </row>
    <row r="609" spans="12:14" ht="15.75" x14ac:dyDescent="0.2">
      <c r="L609" s="156"/>
      <c r="M609" s="156"/>
      <c r="N609" s="156"/>
    </row>
    <row r="610" spans="12:14" ht="15.75" x14ac:dyDescent="0.2">
      <c r="L610" s="156"/>
      <c r="M610" s="156"/>
      <c r="N610" s="156"/>
    </row>
    <row r="611" spans="12:14" ht="15.75" x14ac:dyDescent="0.2">
      <c r="L611" s="156"/>
      <c r="M611" s="156"/>
      <c r="N611" s="156"/>
    </row>
    <row r="612" spans="12:14" ht="15.75" x14ac:dyDescent="0.2">
      <c r="L612" s="156"/>
      <c r="M612" s="156"/>
      <c r="N612" s="156"/>
    </row>
    <row r="613" spans="12:14" ht="15.75" x14ac:dyDescent="0.2">
      <c r="L613" s="156"/>
      <c r="M613" s="156"/>
      <c r="N613" s="156"/>
    </row>
    <row r="614" spans="12:14" ht="15.75" x14ac:dyDescent="0.2">
      <c r="L614" s="156"/>
      <c r="M614" s="156"/>
      <c r="N614" s="156"/>
    </row>
    <row r="615" spans="12:14" ht="15.75" x14ac:dyDescent="0.2">
      <c r="L615" s="156"/>
      <c r="M615" s="156"/>
      <c r="N615" s="156"/>
    </row>
    <row r="616" spans="12:14" ht="15.75" x14ac:dyDescent="0.2">
      <c r="L616" s="156"/>
      <c r="M616" s="156"/>
      <c r="N616" s="156"/>
    </row>
    <row r="617" spans="12:14" ht="15.75" x14ac:dyDescent="0.2">
      <c r="L617" s="156"/>
      <c r="M617" s="156"/>
      <c r="N617" s="156"/>
    </row>
  </sheetData>
  <sheetProtection password="EF1A" sheet="1" objects="1" scenarios="1" selectLockedCells="1"/>
  <dataConsolidate/>
  <mergeCells count="13">
    <mergeCell ref="F7:G7"/>
    <mergeCell ref="K1:L1"/>
    <mergeCell ref="G1:J1"/>
    <mergeCell ref="A8:C8"/>
    <mergeCell ref="A6:C6"/>
    <mergeCell ref="A7:C7"/>
    <mergeCell ref="A1:B1"/>
    <mergeCell ref="A2:B2"/>
    <mergeCell ref="A3:B3"/>
    <mergeCell ref="C1:E1"/>
    <mergeCell ref="C2:E2"/>
    <mergeCell ref="C3:E3"/>
    <mergeCell ref="A5:C5"/>
  </mergeCells>
  <phoneticPr fontId="0" type="noConversion"/>
  <dataValidations count="8">
    <dataValidation type="list" showInputMessage="1" showErrorMessage="1" sqref="D11:D550">
      <formula1>IF(A11="LA",Names,IF(A11="MA",MA,IF(A11="EQ",EQ,IF(A11="RE",RE,""))))</formula1>
    </dataValidation>
    <dataValidation type="list" allowBlank="1" showInputMessage="1" showErrorMessage="1" sqref="A11:A550">
      <formula1>Type</formula1>
    </dataValidation>
    <dataValidation type="list" allowBlank="1" showInputMessage="1" showErrorMessage="1" sqref="C11:C550">
      <formula1>Subs</formula1>
    </dataValidation>
    <dataValidation type="list" allowBlank="1" showInputMessage="1" showErrorMessage="1" sqref="B11:B550">
      <formula1>Service_Provider_s_Name</formula1>
    </dataValidation>
    <dataValidation type="list" allowBlank="1" showInputMessage="1" showErrorMessage="1" sqref="D30:D85">
      <formula1>$Q$11</formula1>
    </dataValidation>
    <dataValidation type="list" allowBlank="1" showInputMessage="1" showErrorMessage="1" sqref="J11:J550">
      <formula1>Contract_Task_List</formula1>
    </dataValidation>
    <dataValidation type="list" allowBlank="1" showInputMessage="1" showErrorMessage="1" sqref="D11:D29">
      <formula1>$R$11</formula1>
    </dataValidation>
    <dataValidation type="list" showInputMessage="1" showErrorMessage="1" error="Invalid Entry.  Entry must either be blank or a CIP Code from the drop down list.  Upper or lower case letters are treated the same._x000a_If a blank is intended, a valid, non-blank entry must be entered first to clear this message" sqref="F11:F550">
      <formula1>CIP_Codes</formula1>
    </dataValidation>
  </dataValidations>
  <pageMargins left="0.24" right="0.17" top="0.31" bottom="0.49" header="0.31" footer="0.21"/>
  <pageSetup scale="72" fitToHeight="999" orientation="landscape" r:id="rId1"/>
  <headerFooter alignWithMargins="0">
    <oddFooter>&amp;L&amp;F&amp;C&amp;A&amp;RPage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29"/>
  <sheetViews>
    <sheetView showGridLines="0" topLeftCell="E1" zoomScale="90" zoomScaleNormal="90" workbookViewId="0">
      <selection activeCell="N29" sqref="N29"/>
    </sheetView>
  </sheetViews>
  <sheetFormatPr defaultRowHeight="12.75" x14ac:dyDescent="0.2"/>
  <cols>
    <col min="1" max="1" width="29.42578125" style="33" customWidth="1"/>
    <col min="2" max="2" width="11.7109375" style="146" customWidth="1"/>
    <col min="3" max="3" width="10.7109375" style="146" customWidth="1"/>
    <col min="4" max="4" width="6.5703125" style="33" customWidth="1"/>
    <col min="5" max="5" width="29.140625" style="33" customWidth="1"/>
    <col min="6" max="6" width="11.7109375" style="33" customWidth="1"/>
    <col min="7" max="7" width="10.85546875" style="33" customWidth="1"/>
    <col min="8" max="8" width="7.140625" style="33" customWidth="1"/>
    <col min="9" max="9" width="29.140625" style="33" customWidth="1"/>
    <col min="10" max="10" width="9.140625" style="168"/>
    <col min="11" max="11" width="11" style="33" customWidth="1"/>
    <col min="12" max="12" width="6.7109375" style="33" customWidth="1"/>
    <col min="13" max="13" width="29.28515625" style="33" customWidth="1"/>
    <col min="14" max="14" width="11.7109375" style="146" customWidth="1"/>
    <col min="15" max="15" width="11.42578125" style="33" customWidth="1"/>
    <col min="16" max="16384" width="9.140625" style="33"/>
  </cols>
  <sheetData>
    <row r="1" spans="1:15" s="163" customFormat="1" ht="23.25" x14ac:dyDescent="0.35">
      <c r="A1" s="594" t="s">
        <v>87</v>
      </c>
      <c r="B1" s="595"/>
      <c r="C1" s="595"/>
      <c r="D1" s="595"/>
      <c r="E1" s="595"/>
      <c r="F1" s="595"/>
      <c r="G1" s="595"/>
      <c r="H1" s="595"/>
      <c r="I1" s="595"/>
      <c r="J1" s="595"/>
      <c r="K1" s="595"/>
      <c r="L1" s="595"/>
      <c r="M1" s="595"/>
      <c r="N1" s="595"/>
      <c r="O1" s="596"/>
    </row>
    <row r="2" spans="1:15" s="163" customFormat="1" ht="23.25" x14ac:dyDescent="0.35">
      <c r="A2" s="597" t="s">
        <v>88</v>
      </c>
      <c r="B2" s="597"/>
      <c r="C2" s="597"/>
      <c r="D2" s="597"/>
      <c r="E2" s="597"/>
      <c r="F2" s="597"/>
      <c r="G2" s="597"/>
      <c r="H2" s="597"/>
      <c r="I2" s="597"/>
      <c r="J2" s="597"/>
      <c r="K2" s="597"/>
      <c r="L2" s="597"/>
      <c r="M2" s="597"/>
      <c r="N2" s="597"/>
      <c r="O2" s="597"/>
    </row>
    <row r="3" spans="1:15" s="163" customFormat="1" ht="11.25" customHeight="1" thickBot="1" x14ac:dyDescent="0.4">
      <c r="A3" s="164"/>
      <c r="B3" s="164"/>
      <c r="C3" s="164"/>
      <c r="D3" s="164"/>
      <c r="E3" s="164"/>
      <c r="F3" s="164"/>
      <c r="G3" s="164"/>
      <c r="H3" s="164"/>
      <c r="I3" s="164"/>
      <c r="J3" s="164"/>
      <c r="K3" s="164"/>
      <c r="L3" s="164"/>
      <c r="M3" s="164"/>
      <c r="N3" s="164"/>
      <c r="O3" s="164"/>
    </row>
    <row r="4" spans="1:15" s="55" customFormat="1" ht="21.75" customHeight="1" thickBot="1" x14ac:dyDescent="0.25">
      <c r="A4" s="588" t="s">
        <v>166</v>
      </c>
      <c r="B4" s="589"/>
      <c r="C4" s="573" t="str">
        <f>IF('Invoice Summary'!B1="","",'Invoice Summary'!B1)</f>
        <v/>
      </c>
      <c r="D4" s="573"/>
      <c r="E4" s="574"/>
      <c r="G4" s="210" t="s">
        <v>200</v>
      </c>
      <c r="H4" s="210"/>
      <c r="I4" s="211"/>
      <c r="J4" s="606" t="str">
        <f>IF('Invoice Summary'!I3="","",'Invoice Summary'!I3)</f>
        <v/>
      </c>
      <c r="K4" s="607"/>
      <c r="L4" s="608"/>
      <c r="M4" s="156"/>
    </row>
    <row r="5" spans="1:15" s="55" customFormat="1" ht="21.75" customHeight="1" x14ac:dyDescent="0.2">
      <c r="A5" s="590" t="s">
        <v>0</v>
      </c>
      <c r="B5" s="591"/>
      <c r="C5" s="575" t="str">
        <f>IF('Invoice Summary'!B4="","",'Invoice Summary'!B4)</f>
        <v/>
      </c>
      <c r="D5" s="575"/>
      <c r="E5" s="576"/>
      <c r="H5" s="155"/>
      <c r="I5" s="155"/>
      <c r="J5" s="155"/>
      <c r="K5" s="155"/>
      <c r="L5" s="155"/>
      <c r="M5" s="156"/>
    </row>
    <row r="6" spans="1:15" s="55" customFormat="1" ht="21.75" customHeight="1" thickBot="1" x14ac:dyDescent="0.25">
      <c r="A6" s="571" t="s">
        <v>25</v>
      </c>
      <c r="B6" s="572"/>
      <c r="C6" s="592" t="str">
        <f>IF('Invoice Summary'!B5="","",'Invoice Summary'!B5)</f>
        <v/>
      </c>
      <c r="D6" s="592"/>
      <c r="E6" s="593"/>
      <c r="H6" s="155"/>
      <c r="I6" s="155"/>
      <c r="J6" s="155"/>
      <c r="K6" s="155"/>
      <c r="L6" s="155"/>
      <c r="M6" s="156"/>
    </row>
    <row r="7" spans="1:15" s="55" customFormat="1" ht="21.75" customHeight="1" thickBot="1" x14ac:dyDescent="0.25">
      <c r="A7" s="154"/>
      <c r="B7" s="154"/>
      <c r="C7" s="154"/>
      <c r="D7" s="52"/>
      <c r="E7" s="52"/>
      <c r="F7" s="52"/>
      <c r="G7" s="133"/>
      <c r="I7" s="155"/>
      <c r="J7" s="155"/>
      <c r="K7" s="155"/>
      <c r="L7" s="155"/>
      <c r="M7" s="156"/>
    </row>
    <row r="8" spans="1:15" s="55" customFormat="1" ht="21.75" customHeight="1" x14ac:dyDescent="0.2">
      <c r="A8" s="588" t="s">
        <v>168</v>
      </c>
      <c r="B8" s="589"/>
      <c r="C8" s="510" t="str">
        <f>IF('Invoice Summary'!B7="","",'Invoice Summary'!B7)</f>
        <v/>
      </c>
      <c r="D8" s="511"/>
      <c r="F8" s="52"/>
      <c r="G8" s="133"/>
      <c r="I8" s="155"/>
      <c r="J8" s="155"/>
      <c r="K8" s="155"/>
      <c r="L8" s="155"/>
      <c r="M8" s="156"/>
    </row>
    <row r="9" spans="1:15" s="55" customFormat="1" ht="21.75" customHeight="1" thickBot="1" x14ac:dyDescent="0.25">
      <c r="A9" s="590" t="s">
        <v>23</v>
      </c>
      <c r="B9" s="591"/>
      <c r="C9" s="598" t="str">
        <f>IF('Invoice Summary'!B8="","",'Invoice Summary'!B8)</f>
        <v/>
      </c>
      <c r="D9" s="599"/>
      <c r="E9" s="102"/>
      <c r="F9" s="101"/>
      <c r="G9" s="155"/>
      <c r="I9" s="155"/>
      <c r="M9" s="156"/>
    </row>
    <row r="10" spans="1:15" s="55" customFormat="1" ht="21.75" customHeight="1" thickBot="1" x14ac:dyDescent="0.25">
      <c r="A10" s="590" t="s">
        <v>1</v>
      </c>
      <c r="B10" s="591"/>
      <c r="C10" s="598" t="str">
        <f>IF('Invoice Summary'!B9="","",'Invoice Summary'!B9)</f>
        <v/>
      </c>
      <c r="D10" s="599"/>
      <c r="E10" s="134" t="s">
        <v>143</v>
      </c>
      <c r="F10" s="384" t="str">
        <f>IF('Invoice Summary'!D9="","",'Invoice Summary'!D9)</f>
        <v/>
      </c>
      <c r="G10" s="155"/>
      <c r="I10" s="194"/>
      <c r="M10" s="156"/>
    </row>
    <row r="11" spans="1:15" s="165" customFormat="1" ht="21.75" customHeight="1" thickBot="1" x14ac:dyDescent="0.3">
      <c r="A11" s="602" t="s">
        <v>202</v>
      </c>
      <c r="B11" s="603"/>
      <c r="C11" s="604" t="str">
        <f>IF('Invoice Summary'!B10="","",'Invoice Summary'!B10)</f>
        <v/>
      </c>
      <c r="D11" s="605"/>
      <c r="G11" s="155"/>
      <c r="J11" s="166"/>
      <c r="N11" s="167"/>
    </row>
    <row r="12" spans="1:15" ht="15.75" x14ac:dyDescent="0.2">
      <c r="G12" s="155"/>
    </row>
    <row r="13" spans="1:15" s="28" customFormat="1" ht="13.5" customHeight="1" x14ac:dyDescent="0.2">
      <c r="A13" s="600" t="s">
        <v>4</v>
      </c>
      <c r="B13" s="601"/>
      <c r="C13" s="601"/>
      <c r="E13" s="600" t="s">
        <v>5</v>
      </c>
      <c r="F13" s="601"/>
      <c r="G13" s="601"/>
      <c r="I13" s="600" t="s">
        <v>16</v>
      </c>
      <c r="J13" s="601"/>
      <c r="K13" s="601"/>
      <c r="M13" s="600" t="s">
        <v>201</v>
      </c>
      <c r="N13" s="601"/>
      <c r="O13" s="601"/>
    </row>
    <row r="14" spans="1:15" s="171" customFormat="1" ht="13.5" customHeight="1" x14ac:dyDescent="0.2">
      <c r="A14" s="169" t="s">
        <v>36</v>
      </c>
      <c r="B14" s="170" t="s">
        <v>82</v>
      </c>
      <c r="C14" s="170" t="s">
        <v>54</v>
      </c>
      <c r="E14" s="169" t="s">
        <v>36</v>
      </c>
      <c r="F14" s="172" t="s">
        <v>82</v>
      </c>
      <c r="G14" s="170" t="s">
        <v>54</v>
      </c>
      <c r="I14" s="169" t="s">
        <v>36</v>
      </c>
      <c r="J14" s="170" t="s">
        <v>82</v>
      </c>
      <c r="K14" s="170" t="s">
        <v>54</v>
      </c>
      <c r="M14" s="169" t="s">
        <v>306</v>
      </c>
      <c r="N14" s="170" t="s">
        <v>307</v>
      </c>
      <c r="O14" s="170" t="s">
        <v>54</v>
      </c>
    </row>
    <row r="15" spans="1:15" s="171" customFormat="1" ht="4.5" customHeight="1" x14ac:dyDescent="0.2">
      <c r="A15" s="169"/>
      <c r="B15" s="170"/>
      <c r="C15" s="170"/>
      <c r="E15" s="169"/>
      <c r="F15" s="172"/>
      <c r="G15" s="170"/>
      <c r="I15" s="169"/>
      <c r="J15" s="170"/>
      <c r="K15" s="170"/>
      <c r="M15" s="169"/>
      <c r="N15" s="170"/>
      <c r="O15" s="170"/>
    </row>
    <row r="16" spans="1:15" s="28" customFormat="1" ht="13.5" customHeight="1" x14ac:dyDescent="0.2">
      <c r="A16" s="378"/>
      <c r="B16" s="379"/>
      <c r="C16" s="380"/>
      <c r="E16" s="233"/>
      <c r="F16" s="232"/>
      <c r="G16" s="232"/>
      <c r="I16" s="235"/>
      <c r="J16" s="236"/>
      <c r="K16" s="234"/>
      <c r="M16" s="238"/>
      <c r="N16" s="237"/>
      <c r="O16" s="381" t="s">
        <v>50</v>
      </c>
    </row>
    <row r="17" spans="1:15" s="28" customFormat="1" ht="13.5" customHeight="1" x14ac:dyDescent="0.2">
      <c r="A17" s="378"/>
      <c r="B17" s="379"/>
      <c r="C17" s="380"/>
      <c r="E17" s="233"/>
      <c r="F17" s="232"/>
      <c r="G17" s="232"/>
      <c r="I17" s="235"/>
      <c r="J17" s="236"/>
      <c r="K17" s="234"/>
      <c r="M17" s="249"/>
      <c r="N17" s="368"/>
      <c r="O17" s="381" t="s">
        <v>50</v>
      </c>
    </row>
    <row r="18" spans="1:15" s="28" customFormat="1" ht="13.5" customHeight="1" x14ac:dyDescent="0.2">
      <c r="A18" s="378"/>
      <c r="B18" s="379"/>
      <c r="C18" s="380"/>
      <c r="E18" s="233"/>
      <c r="F18" s="232"/>
      <c r="G18" s="232"/>
      <c r="I18" s="235"/>
      <c r="J18" s="236"/>
      <c r="K18" s="234"/>
      <c r="M18" s="249"/>
      <c r="N18" s="368"/>
      <c r="O18" s="381" t="s">
        <v>50</v>
      </c>
    </row>
    <row r="19" spans="1:15" s="28" customFormat="1" ht="13.5" customHeight="1" x14ac:dyDescent="0.2">
      <c r="A19" s="378"/>
      <c r="B19" s="379"/>
      <c r="C19" s="380"/>
      <c r="E19" s="233"/>
      <c r="F19" s="232"/>
      <c r="G19" s="232"/>
      <c r="I19" s="235"/>
      <c r="J19" s="236"/>
      <c r="K19" s="234"/>
      <c r="M19" s="249"/>
      <c r="N19" s="368"/>
      <c r="O19" s="381" t="s">
        <v>50</v>
      </c>
    </row>
    <row r="20" spans="1:15" s="28" customFormat="1" ht="13.5" customHeight="1" x14ac:dyDescent="0.2">
      <c r="A20" s="378"/>
      <c r="B20" s="379"/>
      <c r="C20" s="380"/>
      <c r="E20" s="233"/>
      <c r="F20" s="232"/>
      <c r="G20" s="232"/>
      <c r="I20" s="235"/>
      <c r="J20" s="236"/>
      <c r="K20" s="234"/>
      <c r="M20" s="173"/>
      <c r="N20" s="86"/>
      <c r="O20" s="381" t="s">
        <v>50</v>
      </c>
    </row>
    <row r="21" spans="1:15" s="28" customFormat="1" ht="13.5" customHeight="1" x14ac:dyDescent="0.2">
      <c r="A21" s="378"/>
      <c r="B21" s="379"/>
      <c r="C21" s="380"/>
      <c r="E21" s="233"/>
      <c r="F21" s="232"/>
      <c r="G21" s="232"/>
      <c r="I21" s="235"/>
      <c r="J21" s="236"/>
      <c r="K21" s="234"/>
      <c r="M21" s="173"/>
      <c r="N21" s="86"/>
      <c r="O21" s="381" t="s">
        <v>50</v>
      </c>
    </row>
    <row r="22" spans="1:15" s="28" customFormat="1" ht="13.5" customHeight="1" x14ac:dyDescent="0.2">
      <c r="A22" s="378"/>
      <c r="B22" s="379"/>
      <c r="C22" s="380"/>
      <c r="E22" s="233"/>
      <c r="F22" s="232"/>
      <c r="G22" s="232"/>
      <c r="I22" s="235"/>
      <c r="J22" s="236"/>
      <c r="K22" s="234"/>
      <c r="M22" s="173"/>
      <c r="N22" s="86"/>
      <c r="O22" s="381" t="s">
        <v>50</v>
      </c>
    </row>
    <row r="23" spans="1:15" s="28" customFormat="1" ht="13.5" customHeight="1" x14ac:dyDescent="0.2">
      <c r="A23" s="378"/>
      <c r="B23" s="379"/>
      <c r="C23" s="380"/>
      <c r="E23" s="233"/>
      <c r="F23" s="232"/>
      <c r="G23" s="232"/>
      <c r="I23" s="235"/>
      <c r="J23" s="236"/>
      <c r="K23" s="234"/>
      <c r="M23" s="173"/>
      <c r="N23" s="86"/>
      <c r="O23" s="381" t="s">
        <v>50</v>
      </c>
    </row>
    <row r="24" spans="1:15" s="28" customFormat="1" ht="13.5" customHeight="1" x14ac:dyDescent="0.2">
      <c r="A24" s="378"/>
      <c r="B24" s="379"/>
      <c r="C24" s="380"/>
      <c r="E24" s="233"/>
      <c r="F24" s="232"/>
      <c r="G24" s="232"/>
      <c r="I24" s="235"/>
      <c r="J24" s="236"/>
      <c r="K24" s="234"/>
      <c r="M24" s="173"/>
      <c r="N24" s="86"/>
      <c r="O24" s="381" t="s">
        <v>50</v>
      </c>
    </row>
    <row r="25" spans="1:15" s="28" customFormat="1" ht="13.5" customHeight="1" x14ac:dyDescent="0.2">
      <c r="A25" s="378"/>
      <c r="B25" s="379"/>
      <c r="C25" s="380"/>
      <c r="E25" s="233"/>
      <c r="F25" s="232"/>
      <c r="G25" s="232"/>
      <c r="I25" s="235"/>
      <c r="J25" s="236"/>
      <c r="K25" s="234"/>
      <c r="M25" s="173"/>
      <c r="N25" s="86"/>
      <c r="O25" s="381" t="s">
        <v>50</v>
      </c>
    </row>
    <row r="26" spans="1:15" s="28" customFormat="1" ht="13.5" customHeight="1" x14ac:dyDescent="0.2">
      <c r="A26" s="378"/>
      <c r="B26" s="379"/>
      <c r="C26" s="380"/>
      <c r="E26" s="233"/>
      <c r="F26" s="232"/>
      <c r="G26" s="232"/>
      <c r="I26" s="173"/>
      <c r="J26" s="174"/>
      <c r="K26" s="86"/>
      <c r="M26" s="173"/>
      <c r="N26" s="86"/>
      <c r="O26" s="381" t="s">
        <v>50</v>
      </c>
    </row>
    <row r="27" spans="1:15" s="28" customFormat="1" ht="13.5" customHeight="1" x14ac:dyDescent="0.2">
      <c r="A27" s="378"/>
      <c r="B27" s="379"/>
      <c r="C27" s="380"/>
      <c r="E27" s="233"/>
      <c r="F27" s="232"/>
      <c r="G27" s="232"/>
      <c r="I27" s="173"/>
      <c r="J27" s="174"/>
      <c r="K27" s="86"/>
      <c r="M27" s="173"/>
      <c r="N27" s="86"/>
      <c r="O27" s="381" t="s">
        <v>50</v>
      </c>
    </row>
    <row r="28" spans="1:15" s="28" customFormat="1" ht="13.5" customHeight="1" x14ac:dyDescent="0.2">
      <c r="A28" s="378"/>
      <c r="B28" s="379"/>
      <c r="C28" s="380"/>
      <c r="E28" s="233"/>
      <c r="F28" s="232"/>
      <c r="G28" s="232"/>
      <c r="I28" s="173"/>
      <c r="J28" s="174"/>
      <c r="K28" s="86"/>
      <c r="M28" s="173"/>
      <c r="N28" s="86"/>
      <c r="O28" s="381" t="s">
        <v>50</v>
      </c>
    </row>
    <row r="29" spans="1:15" s="28" customFormat="1" ht="13.5" customHeight="1" x14ac:dyDescent="0.2">
      <c r="A29" s="378"/>
      <c r="B29" s="379"/>
      <c r="C29" s="380"/>
      <c r="E29" s="233"/>
      <c r="F29" s="232"/>
      <c r="G29" s="232"/>
      <c r="I29" s="173"/>
      <c r="J29" s="174"/>
      <c r="K29" s="86"/>
      <c r="M29" s="173"/>
      <c r="N29" s="86"/>
      <c r="O29" s="381" t="s">
        <v>50</v>
      </c>
    </row>
    <row r="30" spans="1:15" s="28" customFormat="1" ht="13.5" customHeight="1" x14ac:dyDescent="0.2">
      <c r="A30" s="378"/>
      <c r="B30" s="379"/>
      <c r="C30" s="380"/>
      <c r="E30" s="233"/>
      <c r="F30" s="232"/>
      <c r="G30" s="232"/>
      <c r="I30" s="173"/>
      <c r="J30" s="174"/>
      <c r="K30" s="86"/>
      <c r="M30" s="173"/>
      <c r="N30" s="86"/>
      <c r="O30" s="381" t="s">
        <v>50</v>
      </c>
    </row>
    <row r="31" spans="1:15" s="28" customFormat="1" ht="13.5" customHeight="1" x14ac:dyDescent="0.2">
      <c r="A31" s="378"/>
      <c r="B31" s="379"/>
      <c r="C31" s="380"/>
      <c r="E31" s="233"/>
      <c r="F31" s="232"/>
      <c r="G31" s="232"/>
      <c r="I31" s="173"/>
      <c r="J31" s="174"/>
      <c r="K31" s="86"/>
      <c r="M31" s="173"/>
      <c r="N31" s="86"/>
      <c r="O31" s="381" t="s">
        <v>50</v>
      </c>
    </row>
    <row r="32" spans="1:15" s="28" customFormat="1" ht="13.5" customHeight="1" x14ac:dyDescent="0.2">
      <c r="A32" s="378"/>
      <c r="B32" s="379"/>
      <c r="C32" s="380"/>
      <c r="E32" s="233"/>
      <c r="F32" s="232"/>
      <c r="G32" s="232"/>
      <c r="I32" s="173"/>
      <c r="J32" s="174"/>
      <c r="K32" s="86"/>
      <c r="M32" s="173"/>
      <c r="N32" s="86"/>
      <c r="O32" s="381" t="s">
        <v>50</v>
      </c>
    </row>
    <row r="33" spans="1:15" s="28" customFormat="1" ht="13.5" customHeight="1" x14ac:dyDescent="0.2">
      <c r="A33" s="378"/>
      <c r="B33" s="379"/>
      <c r="C33" s="380"/>
      <c r="E33" s="233"/>
      <c r="F33" s="232"/>
      <c r="G33" s="232"/>
      <c r="I33" s="173"/>
      <c r="J33" s="174"/>
      <c r="K33" s="86"/>
      <c r="M33" s="173"/>
      <c r="N33" s="86"/>
      <c r="O33" s="381" t="s">
        <v>50</v>
      </c>
    </row>
    <row r="34" spans="1:15" s="28" customFormat="1" ht="13.5" customHeight="1" x14ac:dyDescent="0.2">
      <c r="A34" s="378"/>
      <c r="B34" s="379"/>
      <c r="C34" s="380"/>
      <c r="E34" s="233"/>
      <c r="F34" s="232"/>
      <c r="G34" s="232"/>
      <c r="I34" s="173"/>
      <c r="J34" s="174"/>
      <c r="K34" s="86"/>
      <c r="M34" s="173"/>
      <c r="N34" s="86"/>
      <c r="O34" s="381" t="s">
        <v>50</v>
      </c>
    </row>
    <row r="35" spans="1:15" s="28" customFormat="1" ht="13.5" customHeight="1" x14ac:dyDescent="0.2">
      <c r="A35" s="378"/>
      <c r="B35" s="379"/>
      <c r="C35" s="380"/>
      <c r="E35" s="233"/>
      <c r="F35" s="232"/>
      <c r="G35" s="232"/>
      <c r="I35" s="173"/>
      <c r="J35" s="174"/>
      <c r="K35" s="86"/>
      <c r="M35" s="173"/>
      <c r="N35" s="86"/>
      <c r="O35" s="381" t="s">
        <v>50</v>
      </c>
    </row>
    <row r="36" spans="1:15" s="28" customFormat="1" ht="13.5" customHeight="1" x14ac:dyDescent="0.2">
      <c r="A36" s="378"/>
      <c r="B36" s="379"/>
      <c r="C36" s="380"/>
      <c r="E36" s="233"/>
      <c r="F36" s="232"/>
      <c r="G36" s="232"/>
      <c r="I36" s="173"/>
      <c r="J36" s="174"/>
      <c r="K36" s="86"/>
      <c r="M36" s="173"/>
      <c r="N36" s="86"/>
      <c r="O36" s="381" t="s">
        <v>50</v>
      </c>
    </row>
    <row r="37" spans="1:15" s="28" customFormat="1" ht="13.5" customHeight="1" x14ac:dyDescent="0.2">
      <c r="A37" s="378"/>
      <c r="B37" s="379"/>
      <c r="C37" s="380"/>
      <c r="E37" s="233"/>
      <c r="F37" s="232"/>
      <c r="G37" s="232"/>
      <c r="I37" s="173"/>
      <c r="J37" s="174"/>
      <c r="K37" s="86"/>
      <c r="M37" s="173"/>
      <c r="N37" s="86"/>
      <c r="O37" s="381" t="s">
        <v>50</v>
      </c>
    </row>
    <row r="38" spans="1:15" s="28" customFormat="1" ht="13.5" customHeight="1" x14ac:dyDescent="0.2">
      <c r="A38" s="378"/>
      <c r="B38" s="379"/>
      <c r="C38" s="380"/>
      <c r="E38" s="233"/>
      <c r="F38" s="232"/>
      <c r="G38" s="232"/>
      <c r="I38" s="173"/>
      <c r="J38" s="174"/>
      <c r="K38" s="86"/>
      <c r="M38" s="173"/>
      <c r="N38" s="86"/>
      <c r="O38" s="381" t="s">
        <v>50</v>
      </c>
    </row>
    <row r="39" spans="1:15" s="28" customFormat="1" ht="13.5" customHeight="1" x14ac:dyDescent="0.2">
      <c r="A39" s="249"/>
      <c r="B39" s="368"/>
      <c r="C39" s="368"/>
      <c r="E39" s="233"/>
      <c r="F39" s="232"/>
      <c r="G39" s="232"/>
      <c r="I39" s="173"/>
      <c r="J39" s="174"/>
      <c r="K39" s="86"/>
      <c r="M39" s="173"/>
      <c r="N39" s="86"/>
      <c r="O39" s="381" t="s">
        <v>50</v>
      </c>
    </row>
    <row r="40" spans="1:15" s="28" customFormat="1" ht="13.5" customHeight="1" x14ac:dyDescent="0.2">
      <c r="A40" s="249"/>
      <c r="B40" s="368"/>
      <c r="C40" s="368"/>
      <c r="E40" s="233"/>
      <c r="F40" s="232"/>
      <c r="G40" s="232"/>
      <c r="I40" s="173"/>
      <c r="J40" s="174"/>
      <c r="K40" s="86"/>
      <c r="M40" s="173"/>
      <c r="N40" s="86"/>
      <c r="O40" s="381" t="s">
        <v>50</v>
      </c>
    </row>
    <row r="41" spans="1:15" s="28" customFormat="1" ht="13.5" customHeight="1" x14ac:dyDescent="0.2">
      <c r="A41" s="249"/>
      <c r="B41" s="368"/>
      <c r="C41" s="368"/>
      <c r="E41" s="233"/>
      <c r="F41" s="232"/>
      <c r="G41" s="232"/>
      <c r="I41" s="173"/>
      <c r="J41" s="174"/>
      <c r="K41" s="86"/>
      <c r="M41" s="173"/>
      <c r="N41" s="86"/>
      <c r="O41" s="381" t="s">
        <v>50</v>
      </c>
    </row>
    <row r="42" spans="1:15" s="28" customFormat="1" ht="13.5" customHeight="1" x14ac:dyDescent="0.2">
      <c r="A42" s="249"/>
      <c r="B42" s="368"/>
      <c r="C42" s="368"/>
      <c r="E42" s="233"/>
      <c r="F42" s="232"/>
      <c r="G42" s="232"/>
      <c r="I42" s="173"/>
      <c r="J42" s="174"/>
      <c r="K42" s="86"/>
      <c r="M42" s="173"/>
      <c r="N42" s="86"/>
      <c r="O42" s="381" t="s">
        <v>50</v>
      </c>
    </row>
    <row r="43" spans="1:15" s="28" customFormat="1" ht="13.5" customHeight="1" x14ac:dyDescent="0.2">
      <c r="A43" s="249"/>
      <c r="B43" s="368"/>
      <c r="C43" s="368"/>
      <c r="E43" s="233"/>
      <c r="F43" s="232"/>
      <c r="G43" s="232"/>
      <c r="I43" s="173"/>
      <c r="J43" s="174"/>
      <c r="K43" s="86"/>
      <c r="M43" s="173"/>
      <c r="N43" s="86"/>
      <c r="O43" s="381" t="s">
        <v>50</v>
      </c>
    </row>
    <row r="44" spans="1:15" s="28" customFormat="1" ht="13.5" customHeight="1" x14ac:dyDescent="0.2">
      <c r="A44" s="249"/>
      <c r="B44" s="368"/>
      <c r="C44" s="368"/>
      <c r="E44" s="233"/>
      <c r="F44" s="232"/>
      <c r="G44" s="232"/>
      <c r="I44" s="173"/>
      <c r="J44" s="174"/>
      <c r="K44" s="86"/>
      <c r="M44" s="173"/>
      <c r="N44" s="86"/>
      <c r="O44" s="381" t="s">
        <v>50</v>
      </c>
    </row>
    <row r="45" spans="1:15" s="28" customFormat="1" ht="13.5" customHeight="1" x14ac:dyDescent="0.2">
      <c r="A45" s="249"/>
      <c r="B45" s="368"/>
      <c r="C45" s="368"/>
      <c r="E45" s="233"/>
      <c r="F45" s="232"/>
      <c r="G45" s="232"/>
      <c r="I45" s="173"/>
      <c r="J45" s="174"/>
      <c r="K45" s="86"/>
      <c r="M45" s="173"/>
      <c r="N45" s="86"/>
      <c r="O45" s="381" t="s">
        <v>50</v>
      </c>
    </row>
    <row r="46" spans="1:15" s="28" customFormat="1" ht="13.5" customHeight="1" x14ac:dyDescent="0.2">
      <c r="A46" s="249"/>
      <c r="B46" s="368"/>
      <c r="C46" s="368"/>
      <c r="E46" s="233"/>
      <c r="F46" s="232"/>
      <c r="G46" s="232"/>
      <c r="I46" s="173"/>
      <c r="J46" s="174"/>
      <c r="K46" s="86"/>
      <c r="M46" s="173"/>
      <c r="N46" s="86"/>
      <c r="O46" s="381" t="s">
        <v>50</v>
      </c>
    </row>
    <row r="47" spans="1:15" s="28" customFormat="1" ht="13.5" customHeight="1" x14ac:dyDescent="0.2">
      <c r="A47" s="249"/>
      <c r="B47" s="368"/>
      <c r="C47" s="368"/>
      <c r="E47" s="173"/>
      <c r="F47" s="86"/>
      <c r="G47" s="86"/>
      <c r="I47" s="173"/>
      <c r="J47" s="174"/>
      <c r="K47" s="86"/>
      <c r="M47" s="173"/>
      <c r="N47" s="86"/>
      <c r="O47" s="381" t="s">
        <v>50</v>
      </c>
    </row>
    <row r="48" spans="1:15" s="28" customFormat="1" ht="13.5" customHeight="1" x14ac:dyDescent="0.2">
      <c r="A48" s="249"/>
      <c r="B48" s="368"/>
      <c r="C48" s="368"/>
      <c r="E48" s="173"/>
      <c r="F48" s="86"/>
      <c r="G48" s="86"/>
      <c r="I48" s="173"/>
      <c r="J48" s="174"/>
      <c r="K48" s="86"/>
      <c r="M48" s="173"/>
      <c r="N48" s="86"/>
      <c r="O48" s="381" t="s">
        <v>50</v>
      </c>
    </row>
    <row r="49" spans="1:15" s="28" customFormat="1" ht="13.5" customHeight="1" x14ac:dyDescent="0.2">
      <c r="A49" s="249"/>
      <c r="B49" s="368"/>
      <c r="C49" s="368"/>
      <c r="E49" s="173"/>
      <c r="F49" s="86"/>
      <c r="G49" s="86"/>
      <c r="I49" s="173"/>
      <c r="J49" s="174"/>
      <c r="K49" s="86"/>
      <c r="M49" s="173"/>
      <c r="N49" s="86"/>
      <c r="O49" s="381" t="s">
        <v>50</v>
      </c>
    </row>
    <row r="50" spans="1:15" s="28" customFormat="1" ht="13.5" customHeight="1" x14ac:dyDescent="0.2">
      <c r="A50" s="249"/>
      <c r="B50" s="368"/>
      <c r="C50" s="368"/>
      <c r="E50" s="173"/>
      <c r="F50" s="86"/>
      <c r="G50" s="86"/>
      <c r="I50" s="173"/>
      <c r="J50" s="174"/>
      <c r="K50" s="86"/>
      <c r="M50" s="173"/>
      <c r="N50" s="86"/>
      <c r="O50" s="381" t="s">
        <v>50</v>
      </c>
    </row>
    <row r="51" spans="1:15" s="28" customFormat="1" ht="13.5" customHeight="1" x14ac:dyDescent="0.2">
      <c r="A51" s="249"/>
      <c r="B51" s="368"/>
      <c r="C51" s="368"/>
      <c r="E51" s="173"/>
      <c r="F51" s="86"/>
      <c r="G51" s="86"/>
      <c r="I51" s="173"/>
      <c r="J51" s="174"/>
      <c r="K51" s="86"/>
      <c r="M51" s="173"/>
      <c r="N51" s="86"/>
      <c r="O51" s="381" t="s">
        <v>50</v>
      </c>
    </row>
    <row r="52" spans="1:15" s="28" customFormat="1" ht="13.5" customHeight="1" x14ac:dyDescent="0.2">
      <c r="A52" s="249"/>
      <c r="B52" s="368"/>
      <c r="C52" s="368"/>
      <c r="E52" s="173"/>
      <c r="F52" s="86"/>
      <c r="G52" s="86"/>
      <c r="I52" s="173"/>
      <c r="J52" s="174"/>
      <c r="K52" s="86"/>
      <c r="M52" s="173"/>
      <c r="N52" s="86"/>
      <c r="O52" s="381" t="s">
        <v>50</v>
      </c>
    </row>
    <row r="53" spans="1:15" ht="13.5" customHeight="1" x14ac:dyDescent="0.2">
      <c r="A53" s="249"/>
      <c r="B53" s="368"/>
      <c r="C53" s="368"/>
      <c r="D53" s="28"/>
      <c r="E53" s="173"/>
      <c r="F53" s="86"/>
      <c r="G53" s="86"/>
      <c r="H53" s="28"/>
      <c r="I53" s="173"/>
      <c r="J53" s="174"/>
      <c r="K53" s="86"/>
      <c r="L53" s="28"/>
      <c r="M53" s="173"/>
      <c r="N53" s="86"/>
      <c r="O53" s="381" t="s">
        <v>50</v>
      </c>
    </row>
    <row r="54" spans="1:15" ht="13.5" customHeight="1" x14ac:dyDescent="0.2">
      <c r="A54" s="249"/>
      <c r="B54" s="368"/>
      <c r="C54" s="368"/>
      <c r="D54" s="28"/>
      <c r="E54" s="173"/>
      <c r="F54" s="86"/>
      <c r="G54" s="86"/>
      <c r="H54" s="28"/>
      <c r="I54" s="173"/>
      <c r="J54" s="174"/>
      <c r="K54" s="86"/>
      <c r="L54" s="28"/>
      <c r="M54" s="173"/>
      <c r="N54" s="86"/>
      <c r="O54" s="381" t="s">
        <v>50</v>
      </c>
    </row>
    <row r="55" spans="1:15" ht="13.5" customHeight="1" x14ac:dyDescent="0.2">
      <c r="A55" s="249"/>
      <c r="B55" s="368"/>
      <c r="C55" s="368"/>
      <c r="D55" s="28"/>
      <c r="E55" s="173"/>
      <c r="F55" s="86"/>
      <c r="G55" s="86"/>
      <c r="H55" s="28"/>
      <c r="I55" s="173"/>
      <c r="J55" s="174"/>
      <c r="K55" s="86"/>
      <c r="L55" s="28"/>
      <c r="M55" s="173"/>
      <c r="N55" s="86"/>
      <c r="O55" s="381" t="s">
        <v>50</v>
      </c>
    </row>
    <row r="56" spans="1:15" ht="13.5" customHeight="1" x14ac:dyDescent="0.2">
      <c r="A56" s="249"/>
      <c r="B56" s="368"/>
      <c r="C56" s="368"/>
      <c r="D56" s="28"/>
      <c r="E56" s="173"/>
      <c r="F56" s="86"/>
      <c r="G56" s="86"/>
      <c r="H56" s="28"/>
      <c r="I56" s="173"/>
      <c r="J56" s="174"/>
      <c r="K56" s="86"/>
      <c r="L56" s="28"/>
      <c r="M56" s="173"/>
      <c r="N56" s="86"/>
      <c r="O56" s="381" t="s">
        <v>50</v>
      </c>
    </row>
    <row r="57" spans="1:15" ht="13.5" customHeight="1" x14ac:dyDescent="0.2">
      <c r="A57" s="249"/>
      <c r="B57" s="368"/>
      <c r="C57" s="368"/>
      <c r="D57" s="28"/>
      <c r="E57" s="173"/>
      <c r="F57" s="86"/>
      <c r="G57" s="86"/>
      <c r="H57" s="28"/>
      <c r="I57" s="173"/>
      <c r="J57" s="174"/>
      <c r="K57" s="86"/>
      <c r="L57" s="28"/>
      <c r="M57" s="173"/>
      <c r="N57" s="86"/>
      <c r="O57" s="381" t="s">
        <v>50</v>
      </c>
    </row>
    <row r="58" spans="1:15" ht="13.5" customHeight="1" x14ac:dyDescent="0.2">
      <c r="A58" s="249"/>
      <c r="B58" s="368"/>
      <c r="C58" s="368"/>
      <c r="D58" s="28"/>
      <c r="E58" s="173"/>
      <c r="F58" s="86"/>
      <c r="G58" s="86"/>
      <c r="H58" s="28"/>
      <c r="I58" s="173"/>
      <c r="J58" s="174"/>
      <c r="K58" s="86"/>
      <c r="L58" s="28"/>
      <c r="M58" s="173"/>
      <c r="N58" s="86"/>
      <c r="O58" s="381" t="s">
        <v>50</v>
      </c>
    </row>
    <row r="59" spans="1:15" ht="13.5" customHeight="1" x14ac:dyDescent="0.2">
      <c r="A59" s="249"/>
      <c r="B59" s="368"/>
      <c r="C59" s="368"/>
      <c r="D59" s="28"/>
      <c r="E59" s="173"/>
      <c r="F59" s="86"/>
      <c r="G59" s="86"/>
      <c r="H59" s="28"/>
      <c r="I59" s="173"/>
      <c r="J59" s="174"/>
      <c r="K59" s="86"/>
      <c r="L59" s="28"/>
      <c r="M59" s="173"/>
      <c r="N59" s="86"/>
      <c r="O59" s="381" t="s">
        <v>50</v>
      </c>
    </row>
    <row r="60" spans="1:15" ht="13.5" customHeight="1" x14ac:dyDescent="0.2">
      <c r="A60" s="249"/>
      <c r="B60" s="368"/>
      <c r="C60" s="368"/>
      <c r="D60" s="28"/>
      <c r="E60" s="173"/>
      <c r="F60" s="86"/>
      <c r="G60" s="86"/>
      <c r="H60" s="28"/>
      <c r="I60" s="173"/>
      <c r="J60" s="174"/>
      <c r="K60" s="86"/>
      <c r="L60" s="28"/>
      <c r="M60" s="173"/>
      <c r="N60" s="86"/>
      <c r="O60" s="381" t="s">
        <v>50</v>
      </c>
    </row>
    <row r="61" spans="1:15" ht="13.5" customHeight="1" x14ac:dyDescent="0.2">
      <c r="A61" s="249"/>
      <c r="B61" s="368"/>
      <c r="C61" s="368"/>
      <c r="D61" s="28"/>
      <c r="E61" s="173"/>
      <c r="F61" s="86"/>
      <c r="G61" s="86"/>
      <c r="H61" s="28"/>
      <c r="I61" s="173"/>
      <c r="J61" s="174"/>
      <c r="K61" s="86"/>
      <c r="L61" s="28"/>
      <c r="M61" s="173"/>
      <c r="N61" s="86"/>
      <c r="O61" s="381" t="s">
        <v>50</v>
      </c>
    </row>
    <row r="62" spans="1:15" ht="13.5" customHeight="1" x14ac:dyDescent="0.2">
      <c r="A62" s="249"/>
      <c r="B62" s="368"/>
      <c r="C62" s="368"/>
      <c r="D62" s="28"/>
      <c r="E62" s="173"/>
      <c r="F62" s="86"/>
      <c r="G62" s="86"/>
      <c r="H62" s="28"/>
      <c r="I62" s="173"/>
      <c r="J62" s="174"/>
      <c r="K62" s="86"/>
      <c r="L62" s="28"/>
      <c r="M62" s="173"/>
      <c r="N62" s="86"/>
      <c r="O62" s="381" t="s">
        <v>50</v>
      </c>
    </row>
    <row r="63" spans="1:15" ht="13.5" customHeight="1" x14ac:dyDescent="0.2">
      <c r="A63" s="249"/>
      <c r="B63" s="368"/>
      <c r="C63" s="368"/>
      <c r="D63" s="28"/>
      <c r="E63" s="173"/>
      <c r="F63" s="86"/>
      <c r="G63" s="86"/>
      <c r="H63" s="28"/>
      <c r="I63" s="173"/>
      <c r="J63" s="174"/>
      <c r="K63" s="86"/>
      <c r="L63" s="28"/>
      <c r="M63" s="173"/>
      <c r="N63" s="86"/>
      <c r="O63" s="381" t="s">
        <v>50</v>
      </c>
    </row>
    <row r="64" spans="1:15" ht="13.5" customHeight="1" x14ac:dyDescent="0.2">
      <c r="A64" s="249"/>
      <c r="B64" s="368"/>
      <c r="C64" s="368"/>
      <c r="D64" s="28"/>
      <c r="E64" s="173"/>
      <c r="F64" s="86"/>
      <c r="G64" s="86"/>
      <c r="H64" s="28"/>
      <c r="I64" s="173"/>
      <c r="J64" s="174"/>
      <c r="K64" s="86"/>
      <c r="L64" s="28"/>
      <c r="M64" s="173"/>
      <c r="N64" s="86"/>
      <c r="O64" s="381" t="s">
        <v>50</v>
      </c>
    </row>
    <row r="65" spans="1:15" ht="13.5" customHeight="1" x14ac:dyDescent="0.2">
      <c r="A65" s="249"/>
      <c r="B65" s="368"/>
      <c r="C65" s="368"/>
      <c r="D65" s="28"/>
      <c r="E65" s="173"/>
      <c r="F65" s="86"/>
      <c r="G65" s="86"/>
      <c r="H65" s="28"/>
      <c r="I65" s="173"/>
      <c r="J65" s="174"/>
      <c r="K65" s="86"/>
      <c r="L65" s="28"/>
      <c r="M65" s="173"/>
      <c r="N65" s="86"/>
      <c r="O65" s="381" t="s">
        <v>50</v>
      </c>
    </row>
    <row r="66" spans="1:15" ht="13.5" customHeight="1" x14ac:dyDescent="0.2">
      <c r="A66" s="249"/>
      <c r="B66" s="368"/>
      <c r="C66" s="368"/>
      <c r="D66" s="28"/>
      <c r="E66" s="173"/>
      <c r="F66" s="86"/>
      <c r="G66" s="86"/>
      <c r="H66" s="28"/>
      <c r="I66" s="173"/>
      <c r="J66" s="174"/>
      <c r="K66" s="86"/>
      <c r="L66" s="28"/>
      <c r="M66" s="173"/>
      <c r="N66" s="86"/>
      <c r="O66" s="381" t="s">
        <v>50</v>
      </c>
    </row>
    <row r="67" spans="1:15" ht="13.5" customHeight="1" x14ac:dyDescent="0.2">
      <c r="A67" s="249"/>
      <c r="B67" s="368"/>
      <c r="C67" s="368"/>
      <c r="D67" s="28"/>
      <c r="E67" s="173"/>
      <c r="F67" s="86"/>
      <c r="G67" s="86"/>
      <c r="H67" s="28"/>
      <c r="I67" s="173"/>
      <c r="J67" s="174"/>
      <c r="K67" s="86"/>
      <c r="L67" s="28"/>
      <c r="M67" s="173"/>
      <c r="N67" s="86"/>
      <c r="O67" s="381" t="s">
        <v>50</v>
      </c>
    </row>
    <row r="68" spans="1:15" ht="13.5" customHeight="1" x14ac:dyDescent="0.2">
      <c r="A68" s="249"/>
      <c r="B68" s="368"/>
      <c r="C68" s="368"/>
      <c r="D68" s="28"/>
      <c r="E68" s="173"/>
      <c r="F68" s="86"/>
      <c r="G68" s="86"/>
      <c r="H68" s="28"/>
      <c r="I68" s="173"/>
      <c r="J68" s="174"/>
      <c r="K68" s="86"/>
      <c r="L68" s="28"/>
      <c r="M68" s="173"/>
      <c r="N68" s="86"/>
      <c r="O68" s="381" t="s">
        <v>50</v>
      </c>
    </row>
    <row r="69" spans="1:15" ht="13.5" customHeight="1" x14ac:dyDescent="0.2">
      <c r="A69" s="249"/>
      <c r="B69" s="368"/>
      <c r="C69" s="368"/>
      <c r="D69" s="28"/>
      <c r="E69" s="173"/>
      <c r="F69" s="86"/>
      <c r="G69" s="86"/>
      <c r="H69" s="28"/>
      <c r="I69" s="173"/>
      <c r="J69" s="174"/>
      <c r="K69" s="86"/>
      <c r="L69" s="28"/>
      <c r="M69" s="173"/>
      <c r="N69" s="86"/>
      <c r="O69" s="381" t="s">
        <v>50</v>
      </c>
    </row>
    <row r="70" spans="1:15" ht="13.5" customHeight="1" x14ac:dyDescent="0.2">
      <c r="A70" s="249"/>
      <c r="B70" s="368"/>
      <c r="C70" s="368"/>
      <c r="D70" s="28"/>
      <c r="E70" s="173"/>
      <c r="F70" s="86"/>
      <c r="G70" s="86"/>
      <c r="H70" s="28"/>
      <c r="I70" s="173"/>
      <c r="J70" s="174"/>
      <c r="K70" s="86"/>
      <c r="L70" s="28"/>
      <c r="M70" s="173"/>
      <c r="N70" s="86"/>
      <c r="O70" s="381" t="s">
        <v>50</v>
      </c>
    </row>
    <row r="71" spans="1:15" ht="13.5" customHeight="1" x14ac:dyDescent="0.2">
      <c r="A71" s="249"/>
      <c r="B71" s="368"/>
      <c r="C71" s="368"/>
      <c r="D71" s="28"/>
      <c r="E71" s="173"/>
      <c r="F71" s="86"/>
      <c r="G71" s="86"/>
      <c r="H71" s="28"/>
      <c r="I71" s="173"/>
      <c r="J71" s="174"/>
      <c r="K71" s="86"/>
      <c r="L71" s="28"/>
      <c r="M71" s="173"/>
      <c r="N71" s="86"/>
      <c r="O71" s="381" t="s">
        <v>50</v>
      </c>
    </row>
    <row r="72" spans="1:15" ht="13.5" customHeight="1" x14ac:dyDescent="0.2">
      <c r="A72" s="249"/>
      <c r="B72" s="368"/>
      <c r="C72" s="368"/>
      <c r="D72" s="28"/>
      <c r="E72" s="173"/>
      <c r="F72" s="86"/>
      <c r="G72" s="86"/>
      <c r="H72" s="28"/>
      <c r="I72" s="173"/>
      <c r="J72" s="174"/>
      <c r="K72" s="86"/>
      <c r="L72" s="28"/>
      <c r="M72" s="173"/>
      <c r="N72" s="86"/>
      <c r="O72" s="381" t="s">
        <v>50</v>
      </c>
    </row>
    <row r="73" spans="1:15" ht="13.5" customHeight="1" x14ac:dyDescent="0.2">
      <c r="A73" s="249"/>
      <c r="B73" s="368"/>
      <c r="C73" s="368"/>
      <c r="D73" s="28"/>
      <c r="E73" s="173"/>
      <c r="F73" s="86"/>
      <c r="G73" s="86"/>
      <c r="H73" s="28"/>
      <c r="I73" s="173"/>
      <c r="J73" s="174"/>
      <c r="K73" s="86"/>
      <c r="L73" s="28"/>
      <c r="M73" s="173"/>
      <c r="N73" s="86"/>
      <c r="O73" s="381" t="s">
        <v>50</v>
      </c>
    </row>
    <row r="74" spans="1:15" ht="13.5" customHeight="1" x14ac:dyDescent="0.2">
      <c r="A74" s="249"/>
      <c r="B74" s="368"/>
      <c r="C74" s="368"/>
      <c r="D74" s="28"/>
      <c r="E74" s="173"/>
      <c r="F74" s="86"/>
      <c r="G74" s="86"/>
      <c r="H74" s="28"/>
      <c r="I74" s="173"/>
      <c r="J74" s="174"/>
      <c r="K74" s="86"/>
      <c r="L74" s="28"/>
      <c r="M74" s="173"/>
      <c r="N74" s="86"/>
      <c r="O74" s="381" t="s">
        <v>50</v>
      </c>
    </row>
    <row r="75" spans="1:15" ht="13.5" customHeight="1" x14ac:dyDescent="0.2">
      <c r="A75" s="249"/>
      <c r="B75" s="368"/>
      <c r="C75" s="368"/>
      <c r="D75" s="28"/>
      <c r="E75" s="173"/>
      <c r="F75" s="86"/>
      <c r="G75" s="86"/>
      <c r="H75" s="28"/>
      <c r="I75" s="173"/>
      <c r="J75" s="174"/>
      <c r="K75" s="86"/>
      <c r="L75" s="28"/>
      <c r="M75" s="173"/>
      <c r="N75" s="86"/>
      <c r="O75" s="381" t="s">
        <v>50</v>
      </c>
    </row>
    <row r="76" spans="1:15" ht="13.5" customHeight="1" x14ac:dyDescent="0.2">
      <c r="A76" s="249"/>
      <c r="B76" s="368"/>
      <c r="C76" s="368"/>
      <c r="D76" s="28"/>
      <c r="E76" s="173"/>
      <c r="F76" s="86"/>
      <c r="G76" s="86"/>
      <c r="H76" s="28"/>
      <c r="I76" s="173"/>
      <c r="J76" s="174"/>
      <c r="K76" s="86"/>
      <c r="L76" s="28"/>
      <c r="M76" s="173"/>
      <c r="N76" s="86"/>
      <c r="O76" s="381" t="s">
        <v>50</v>
      </c>
    </row>
    <row r="77" spans="1:15" ht="13.5" customHeight="1" x14ac:dyDescent="0.2">
      <c r="A77" s="249"/>
      <c r="B77" s="368"/>
      <c r="C77" s="368"/>
      <c r="D77" s="28"/>
      <c r="E77" s="173"/>
      <c r="F77" s="86"/>
      <c r="G77" s="86"/>
      <c r="H77" s="28"/>
      <c r="I77" s="173"/>
      <c r="J77" s="174"/>
      <c r="K77" s="86"/>
      <c r="L77" s="28"/>
      <c r="M77" s="173"/>
      <c r="N77" s="86"/>
      <c r="O77" s="381" t="s">
        <v>50</v>
      </c>
    </row>
    <row r="78" spans="1:15" ht="13.5" customHeight="1" x14ac:dyDescent="0.2">
      <c r="A78" s="249"/>
      <c r="B78" s="368"/>
      <c r="C78" s="368"/>
      <c r="D78" s="28"/>
      <c r="E78" s="173"/>
      <c r="F78" s="86"/>
      <c r="G78" s="86"/>
      <c r="H78" s="28"/>
      <c r="I78" s="173"/>
      <c r="J78" s="174"/>
      <c r="K78" s="86"/>
      <c r="L78" s="28"/>
      <c r="M78" s="173"/>
      <c r="N78" s="86"/>
      <c r="O78" s="381" t="s">
        <v>50</v>
      </c>
    </row>
    <row r="79" spans="1:15" ht="13.5" customHeight="1" x14ac:dyDescent="0.2">
      <c r="A79" s="249"/>
      <c r="B79" s="368"/>
      <c r="C79" s="368"/>
      <c r="D79" s="28"/>
      <c r="E79" s="173"/>
      <c r="F79" s="86"/>
      <c r="G79" s="86"/>
      <c r="H79" s="28"/>
      <c r="I79" s="173"/>
      <c r="J79" s="174"/>
      <c r="K79" s="86"/>
      <c r="L79" s="28"/>
      <c r="M79" s="173"/>
      <c r="N79" s="86"/>
      <c r="O79" s="381" t="s">
        <v>50</v>
      </c>
    </row>
    <row r="80" spans="1:15" ht="13.5" customHeight="1" x14ac:dyDescent="0.2">
      <c r="A80" s="249"/>
      <c r="B80" s="368"/>
      <c r="C80" s="368"/>
      <c r="D80" s="28"/>
      <c r="E80" s="173"/>
      <c r="F80" s="86"/>
      <c r="G80" s="86"/>
      <c r="H80" s="28"/>
      <c r="I80" s="173"/>
      <c r="J80" s="174"/>
      <c r="K80" s="86"/>
      <c r="L80" s="28"/>
      <c r="M80" s="173"/>
      <c r="N80" s="86"/>
      <c r="O80" s="381" t="s">
        <v>50</v>
      </c>
    </row>
    <row r="81" spans="1:15" ht="13.5" customHeight="1" x14ac:dyDescent="0.2">
      <c r="A81" s="249"/>
      <c r="B81" s="368"/>
      <c r="C81" s="368"/>
      <c r="D81" s="28"/>
      <c r="E81" s="173"/>
      <c r="F81" s="86"/>
      <c r="G81" s="86"/>
      <c r="H81" s="28"/>
      <c r="I81" s="173"/>
      <c r="J81" s="174"/>
      <c r="K81" s="86"/>
      <c r="L81" s="28"/>
      <c r="M81" s="173"/>
      <c r="N81" s="86"/>
      <c r="O81" s="381" t="s">
        <v>50</v>
      </c>
    </row>
    <row r="82" spans="1:15" ht="13.5" customHeight="1" x14ac:dyDescent="0.2">
      <c r="A82" s="249"/>
      <c r="B82" s="368"/>
      <c r="C82" s="368"/>
      <c r="D82" s="28"/>
      <c r="E82" s="173"/>
      <c r="F82" s="86"/>
      <c r="G82" s="86"/>
      <c r="H82" s="28"/>
      <c r="I82" s="173"/>
      <c r="J82" s="174"/>
      <c r="K82" s="86"/>
      <c r="L82" s="28"/>
      <c r="M82" s="173"/>
      <c r="N82" s="86"/>
      <c r="O82" s="381" t="s">
        <v>50</v>
      </c>
    </row>
    <row r="83" spans="1:15" ht="13.5" customHeight="1" x14ac:dyDescent="0.2">
      <c r="A83" s="249"/>
      <c r="B83" s="368"/>
      <c r="C83" s="368"/>
      <c r="D83" s="28"/>
      <c r="E83" s="173"/>
      <c r="F83" s="86"/>
      <c r="G83" s="86"/>
      <c r="H83" s="28"/>
      <c r="I83" s="173"/>
      <c r="J83" s="174"/>
      <c r="K83" s="86"/>
      <c r="L83" s="28"/>
      <c r="M83" s="173"/>
      <c r="N83" s="86"/>
      <c r="O83" s="381" t="s">
        <v>50</v>
      </c>
    </row>
    <row r="84" spans="1:15" ht="13.5" customHeight="1" x14ac:dyDescent="0.2">
      <c r="A84" s="249"/>
      <c r="B84" s="368"/>
      <c r="C84" s="368"/>
      <c r="D84" s="28"/>
      <c r="E84" s="173"/>
      <c r="F84" s="86"/>
      <c r="G84" s="86"/>
      <c r="H84" s="28"/>
      <c r="I84" s="173"/>
      <c r="J84" s="174"/>
      <c r="K84" s="86"/>
      <c r="L84" s="28"/>
      <c r="M84" s="173"/>
      <c r="N84" s="86"/>
      <c r="O84" s="381" t="s">
        <v>50</v>
      </c>
    </row>
    <row r="85" spans="1:15" ht="13.5" customHeight="1" x14ac:dyDescent="0.2">
      <c r="A85" s="249"/>
      <c r="B85" s="368"/>
      <c r="C85" s="368"/>
      <c r="D85" s="28"/>
      <c r="E85" s="173"/>
      <c r="F85" s="86"/>
      <c r="G85" s="86"/>
      <c r="H85" s="28"/>
      <c r="I85" s="173"/>
      <c r="J85" s="174"/>
      <c r="K85" s="86"/>
      <c r="L85" s="28"/>
      <c r="M85" s="173"/>
      <c r="N85" s="86"/>
      <c r="O85" s="381" t="s">
        <v>50</v>
      </c>
    </row>
    <row r="86" spans="1:15" ht="13.5" customHeight="1" x14ac:dyDescent="0.2">
      <c r="A86" s="249"/>
      <c r="B86" s="368"/>
      <c r="C86" s="368"/>
      <c r="D86" s="28"/>
      <c r="E86" s="173"/>
      <c r="F86" s="86"/>
      <c r="G86" s="86"/>
      <c r="H86" s="28"/>
      <c r="I86" s="173"/>
      <c r="J86" s="174"/>
      <c r="K86" s="86"/>
      <c r="L86" s="28"/>
      <c r="M86" s="173"/>
      <c r="N86" s="86"/>
      <c r="O86" s="381" t="s">
        <v>50</v>
      </c>
    </row>
    <row r="87" spans="1:15" ht="13.5" customHeight="1" x14ac:dyDescent="0.2">
      <c r="A87" s="249"/>
      <c r="B87" s="368"/>
      <c r="C87" s="368"/>
      <c r="D87" s="28"/>
      <c r="E87" s="173"/>
      <c r="F87" s="86"/>
      <c r="G87" s="86"/>
      <c r="H87" s="28"/>
      <c r="I87" s="173"/>
      <c r="J87" s="174"/>
      <c r="K87" s="86"/>
      <c r="L87" s="28"/>
      <c r="M87" s="173"/>
      <c r="N87" s="86"/>
      <c r="O87" s="381" t="s">
        <v>50</v>
      </c>
    </row>
    <row r="88" spans="1:15" ht="13.5" customHeight="1" x14ac:dyDescent="0.2">
      <c r="A88" s="249"/>
      <c r="B88" s="368"/>
      <c r="C88" s="368"/>
      <c r="D88" s="28"/>
      <c r="E88" s="173"/>
      <c r="F88" s="86"/>
      <c r="G88" s="86"/>
      <c r="H88" s="28"/>
      <c r="I88" s="173"/>
      <c r="J88" s="174"/>
      <c r="K88" s="86"/>
      <c r="L88" s="28"/>
      <c r="M88" s="173"/>
      <c r="N88" s="86"/>
      <c r="O88" s="381" t="s">
        <v>50</v>
      </c>
    </row>
    <row r="89" spans="1:15" ht="13.5" customHeight="1" x14ac:dyDescent="0.2">
      <c r="A89" s="249"/>
      <c r="B89" s="368"/>
      <c r="C89" s="368"/>
      <c r="D89" s="28"/>
      <c r="E89" s="173"/>
      <c r="F89" s="86"/>
      <c r="G89" s="86"/>
      <c r="H89" s="28"/>
      <c r="I89" s="173"/>
      <c r="J89" s="174"/>
      <c r="K89" s="86"/>
      <c r="L89" s="28"/>
      <c r="M89" s="173"/>
      <c r="N89" s="86"/>
      <c r="O89" s="381" t="s">
        <v>50</v>
      </c>
    </row>
    <row r="90" spans="1:15" ht="13.5" customHeight="1" x14ac:dyDescent="0.2">
      <c r="A90" s="249"/>
      <c r="B90" s="368"/>
      <c r="C90" s="368"/>
      <c r="D90" s="28"/>
      <c r="E90" s="173"/>
      <c r="F90" s="86"/>
      <c r="G90" s="86"/>
      <c r="H90" s="28"/>
      <c r="I90" s="173"/>
      <c r="J90" s="174"/>
      <c r="K90" s="86"/>
      <c r="L90" s="28"/>
      <c r="M90" s="173"/>
      <c r="N90" s="86"/>
      <c r="O90" s="381" t="s">
        <v>50</v>
      </c>
    </row>
    <row r="91" spans="1:15" ht="13.5" customHeight="1" x14ac:dyDescent="0.2">
      <c r="A91" s="249"/>
      <c r="B91" s="368"/>
      <c r="C91" s="368"/>
      <c r="D91" s="28"/>
      <c r="E91" s="173"/>
      <c r="F91" s="86"/>
      <c r="G91" s="86"/>
      <c r="H91" s="28"/>
      <c r="I91" s="173"/>
      <c r="J91" s="174"/>
      <c r="K91" s="86"/>
      <c r="L91" s="28"/>
      <c r="M91" s="173"/>
      <c r="N91" s="86"/>
      <c r="O91" s="381" t="s">
        <v>50</v>
      </c>
    </row>
    <row r="92" spans="1:15" ht="13.5" customHeight="1" x14ac:dyDescent="0.2">
      <c r="A92" s="249"/>
      <c r="B92" s="368"/>
      <c r="C92" s="368"/>
      <c r="D92" s="28"/>
      <c r="E92" s="173"/>
      <c r="F92" s="86"/>
      <c r="G92" s="86"/>
      <c r="H92" s="28"/>
      <c r="I92" s="173"/>
      <c r="J92" s="174"/>
      <c r="K92" s="86"/>
      <c r="L92" s="28"/>
      <c r="M92" s="173"/>
      <c r="N92" s="86"/>
      <c r="O92" s="381" t="s">
        <v>50</v>
      </c>
    </row>
    <row r="93" spans="1:15" ht="13.5" customHeight="1" x14ac:dyDescent="0.2">
      <c r="A93" s="249"/>
      <c r="B93" s="368"/>
      <c r="C93" s="368"/>
      <c r="D93" s="28"/>
      <c r="E93" s="173"/>
      <c r="F93" s="86"/>
      <c r="G93" s="86"/>
      <c r="H93" s="28"/>
      <c r="I93" s="173"/>
      <c r="J93" s="174"/>
      <c r="K93" s="86"/>
      <c r="L93" s="28"/>
      <c r="M93" s="173"/>
      <c r="N93" s="86"/>
      <c r="O93" s="381" t="s">
        <v>50</v>
      </c>
    </row>
    <row r="94" spans="1:15" ht="13.5" customHeight="1" x14ac:dyDescent="0.2">
      <c r="A94" s="249"/>
      <c r="B94" s="368"/>
      <c r="C94" s="368"/>
      <c r="D94" s="28"/>
      <c r="E94" s="173"/>
      <c r="F94" s="86"/>
      <c r="G94" s="86"/>
      <c r="H94" s="28"/>
      <c r="I94" s="173"/>
      <c r="J94" s="174"/>
      <c r="K94" s="86"/>
      <c r="L94" s="28"/>
      <c r="M94" s="173"/>
      <c r="N94" s="86"/>
      <c r="O94" s="381" t="s">
        <v>50</v>
      </c>
    </row>
    <row r="95" spans="1:15" ht="13.5" customHeight="1" x14ac:dyDescent="0.2">
      <c r="A95" s="249"/>
      <c r="B95" s="368"/>
      <c r="C95" s="368"/>
      <c r="D95" s="28"/>
      <c r="E95" s="173"/>
      <c r="F95" s="86"/>
      <c r="G95" s="86"/>
      <c r="H95" s="28"/>
      <c r="I95" s="173"/>
      <c r="J95" s="174"/>
      <c r="K95" s="86"/>
      <c r="L95" s="28"/>
      <c r="M95" s="173"/>
      <c r="N95" s="86"/>
      <c r="O95" s="381" t="s">
        <v>50</v>
      </c>
    </row>
    <row r="96" spans="1:15" ht="13.5" customHeight="1" x14ac:dyDescent="0.2">
      <c r="A96" s="249"/>
      <c r="B96" s="368"/>
      <c r="C96" s="368"/>
      <c r="D96" s="28"/>
      <c r="E96" s="173"/>
      <c r="F96" s="86"/>
      <c r="G96" s="86"/>
      <c r="H96" s="28"/>
      <c r="I96" s="173"/>
      <c r="J96" s="174"/>
      <c r="K96" s="86"/>
      <c r="L96" s="28"/>
      <c r="M96" s="173"/>
      <c r="N96" s="86"/>
      <c r="O96" s="381" t="s">
        <v>50</v>
      </c>
    </row>
    <row r="97" spans="1:15" ht="13.5" customHeight="1" x14ac:dyDescent="0.2">
      <c r="A97" s="249"/>
      <c r="B97" s="368"/>
      <c r="C97" s="368"/>
      <c r="D97" s="28"/>
      <c r="E97" s="173"/>
      <c r="F97" s="86"/>
      <c r="G97" s="86"/>
      <c r="H97" s="28"/>
      <c r="I97" s="173"/>
      <c r="J97" s="174"/>
      <c r="K97" s="86"/>
      <c r="L97" s="28"/>
      <c r="M97" s="173"/>
      <c r="N97" s="86"/>
      <c r="O97" s="381" t="s">
        <v>50</v>
      </c>
    </row>
    <row r="98" spans="1:15" ht="13.5" customHeight="1" x14ac:dyDescent="0.2">
      <c r="A98" s="249"/>
      <c r="B98" s="368"/>
      <c r="C98" s="368"/>
      <c r="D98" s="28"/>
      <c r="E98" s="173"/>
      <c r="F98" s="86"/>
      <c r="G98" s="86"/>
      <c r="H98" s="28"/>
      <c r="I98" s="173"/>
      <c r="J98" s="174"/>
      <c r="K98" s="86"/>
      <c r="L98" s="28"/>
      <c r="M98" s="173"/>
      <c r="N98" s="86"/>
      <c r="O98" s="381" t="s">
        <v>50</v>
      </c>
    </row>
    <row r="99" spans="1:15" ht="13.5" customHeight="1" x14ac:dyDescent="0.2">
      <c r="A99" s="249"/>
      <c r="B99" s="368"/>
      <c r="C99" s="368"/>
      <c r="D99" s="28"/>
      <c r="E99" s="173"/>
      <c r="F99" s="86"/>
      <c r="G99" s="86"/>
      <c r="H99" s="28"/>
      <c r="I99" s="173"/>
      <c r="J99" s="174"/>
      <c r="K99" s="86"/>
      <c r="L99" s="28"/>
      <c r="M99" s="173"/>
      <c r="N99" s="86"/>
      <c r="O99" s="381" t="s">
        <v>50</v>
      </c>
    </row>
    <row r="100" spans="1:15" ht="13.5" customHeight="1" x14ac:dyDescent="0.2">
      <c r="A100" s="249"/>
      <c r="B100" s="368"/>
      <c r="C100" s="368"/>
      <c r="D100" s="28"/>
      <c r="E100" s="173"/>
      <c r="F100" s="86"/>
      <c r="G100" s="86"/>
      <c r="H100" s="28"/>
      <c r="I100" s="173"/>
      <c r="J100" s="174"/>
      <c r="K100" s="86"/>
      <c r="L100" s="28"/>
      <c r="M100" s="173"/>
      <c r="N100" s="86"/>
      <c r="O100" s="381" t="s">
        <v>50</v>
      </c>
    </row>
    <row r="101" spans="1:15" ht="13.5" customHeight="1" x14ac:dyDescent="0.2">
      <c r="A101" s="249"/>
      <c r="B101" s="368"/>
      <c r="C101" s="368"/>
      <c r="D101" s="28"/>
      <c r="E101" s="173"/>
      <c r="F101" s="86"/>
      <c r="G101" s="86"/>
      <c r="H101" s="28"/>
      <c r="I101" s="173"/>
      <c r="J101" s="174"/>
      <c r="K101" s="86"/>
      <c r="L101" s="28"/>
      <c r="M101" s="173"/>
      <c r="N101" s="86"/>
      <c r="O101" s="381" t="s">
        <v>50</v>
      </c>
    </row>
    <row r="102" spans="1:15" ht="13.5" customHeight="1" x14ac:dyDescent="0.2">
      <c r="A102" s="249"/>
      <c r="B102" s="368"/>
      <c r="C102" s="368"/>
      <c r="D102" s="28"/>
      <c r="E102" s="173"/>
      <c r="F102" s="86"/>
      <c r="G102" s="86"/>
      <c r="H102" s="28"/>
      <c r="I102" s="173"/>
      <c r="J102" s="174"/>
      <c r="K102" s="86"/>
      <c r="L102" s="28"/>
      <c r="M102" s="173"/>
      <c r="N102" s="86"/>
      <c r="O102" s="381" t="s">
        <v>50</v>
      </c>
    </row>
    <row r="103" spans="1:15" ht="13.5" customHeight="1" x14ac:dyDescent="0.2">
      <c r="A103" s="249"/>
      <c r="B103" s="368"/>
      <c r="C103" s="368"/>
      <c r="D103" s="28"/>
      <c r="E103" s="173"/>
      <c r="F103" s="86"/>
      <c r="G103" s="86"/>
      <c r="H103" s="28"/>
      <c r="I103" s="173"/>
      <c r="J103" s="174"/>
      <c r="K103" s="86"/>
      <c r="L103" s="28"/>
      <c r="M103" s="173"/>
      <c r="N103" s="86"/>
      <c r="O103" s="381" t="s">
        <v>50</v>
      </c>
    </row>
    <row r="104" spans="1:15" ht="13.5" customHeight="1" x14ac:dyDescent="0.2">
      <c r="A104" s="249"/>
      <c r="B104" s="368"/>
      <c r="C104" s="368"/>
      <c r="D104" s="28"/>
      <c r="E104" s="173"/>
      <c r="F104" s="86"/>
      <c r="G104" s="86"/>
      <c r="H104" s="28"/>
      <c r="I104" s="173"/>
      <c r="J104" s="174"/>
      <c r="K104" s="86"/>
      <c r="L104" s="28"/>
      <c r="M104" s="173"/>
      <c r="N104" s="86"/>
      <c r="O104" s="381" t="s">
        <v>50</v>
      </c>
    </row>
    <row r="105" spans="1:15" ht="13.5" customHeight="1" x14ac:dyDescent="0.2">
      <c r="A105" s="249"/>
      <c r="B105" s="368"/>
      <c r="C105" s="368"/>
      <c r="D105" s="28"/>
      <c r="E105" s="173"/>
      <c r="F105" s="86"/>
      <c r="G105" s="86"/>
      <c r="H105" s="28"/>
      <c r="I105" s="173"/>
      <c r="J105" s="174"/>
      <c r="K105" s="86"/>
      <c r="L105" s="28"/>
      <c r="M105" s="173"/>
      <c r="N105" s="86"/>
      <c r="O105" s="381" t="s">
        <v>50</v>
      </c>
    </row>
    <row r="106" spans="1:15" ht="13.5" customHeight="1" x14ac:dyDescent="0.2">
      <c r="A106" s="249"/>
      <c r="B106" s="368"/>
      <c r="C106" s="368"/>
      <c r="D106" s="28"/>
      <c r="E106" s="173"/>
      <c r="F106" s="86"/>
      <c r="G106" s="86"/>
      <c r="H106" s="28"/>
      <c r="I106" s="173"/>
      <c r="J106" s="174"/>
      <c r="K106" s="86"/>
      <c r="L106" s="28"/>
      <c r="M106" s="173"/>
      <c r="N106" s="86"/>
      <c r="O106" s="381" t="s">
        <v>50</v>
      </c>
    </row>
    <row r="107" spans="1:15" ht="13.5" customHeight="1" x14ac:dyDescent="0.2">
      <c r="A107" s="249"/>
      <c r="B107" s="368"/>
      <c r="C107" s="368"/>
      <c r="D107" s="28"/>
      <c r="E107" s="173"/>
      <c r="F107" s="86"/>
      <c r="G107" s="86"/>
      <c r="H107" s="28"/>
      <c r="I107" s="173"/>
      <c r="J107" s="174"/>
      <c r="K107" s="86"/>
      <c r="L107" s="28"/>
      <c r="M107" s="173"/>
      <c r="N107" s="86"/>
      <c r="O107" s="381" t="s">
        <v>50</v>
      </c>
    </row>
    <row r="108" spans="1:15" ht="13.5" customHeight="1" x14ac:dyDescent="0.2">
      <c r="A108" s="249"/>
      <c r="B108" s="368"/>
      <c r="C108" s="368"/>
      <c r="D108" s="28"/>
      <c r="E108" s="173"/>
      <c r="F108" s="86"/>
      <c r="G108" s="86"/>
      <c r="H108" s="28"/>
      <c r="I108" s="173"/>
      <c r="J108" s="174"/>
      <c r="K108" s="86"/>
      <c r="L108" s="28"/>
      <c r="M108" s="173"/>
      <c r="N108" s="86"/>
      <c r="O108" s="381" t="s">
        <v>50</v>
      </c>
    </row>
    <row r="109" spans="1:15" ht="13.5" customHeight="1" x14ac:dyDescent="0.2">
      <c r="A109" s="249"/>
      <c r="B109" s="368"/>
      <c r="C109" s="368"/>
      <c r="D109" s="28"/>
      <c r="E109" s="173"/>
      <c r="F109" s="86"/>
      <c r="G109" s="86"/>
      <c r="H109" s="28"/>
      <c r="I109" s="173"/>
      <c r="J109" s="174"/>
      <c r="K109" s="86"/>
      <c r="L109" s="28"/>
      <c r="M109" s="173"/>
      <c r="N109" s="86"/>
      <c r="O109" s="381" t="s">
        <v>50</v>
      </c>
    </row>
    <row r="110" spans="1:15" ht="13.5" customHeight="1" x14ac:dyDescent="0.2">
      <c r="A110" s="249"/>
      <c r="B110" s="368"/>
      <c r="C110" s="368"/>
      <c r="D110" s="28"/>
      <c r="E110" s="173"/>
      <c r="F110" s="86"/>
      <c r="G110" s="86"/>
      <c r="H110" s="28"/>
      <c r="I110" s="173"/>
      <c r="J110" s="174"/>
      <c r="K110" s="86"/>
      <c r="L110" s="28"/>
      <c r="M110" s="173"/>
      <c r="N110" s="86"/>
      <c r="O110" s="381" t="s">
        <v>50</v>
      </c>
    </row>
    <row r="111" spans="1:15" ht="13.5" customHeight="1" x14ac:dyDescent="0.2">
      <c r="A111" s="249"/>
      <c r="B111" s="368"/>
      <c r="C111" s="368"/>
      <c r="D111" s="28"/>
      <c r="E111" s="173"/>
      <c r="F111" s="86"/>
      <c r="G111" s="86"/>
      <c r="H111" s="28"/>
      <c r="I111" s="173"/>
      <c r="J111" s="174"/>
      <c r="K111" s="86"/>
      <c r="L111" s="28"/>
      <c r="M111" s="173"/>
      <c r="N111" s="86"/>
      <c r="O111" s="381" t="s">
        <v>50</v>
      </c>
    </row>
    <row r="112" spans="1:15" ht="13.5" customHeight="1" x14ac:dyDescent="0.2">
      <c r="A112" s="249"/>
      <c r="B112" s="368"/>
      <c r="C112" s="368"/>
      <c r="D112" s="28"/>
      <c r="E112" s="173"/>
      <c r="F112" s="86"/>
      <c r="G112" s="86"/>
      <c r="H112" s="28"/>
      <c r="I112" s="173"/>
      <c r="J112" s="174"/>
      <c r="K112" s="86"/>
      <c r="L112" s="28"/>
      <c r="M112" s="173"/>
      <c r="N112" s="86"/>
      <c r="O112" s="381" t="s">
        <v>50</v>
      </c>
    </row>
    <row r="113" spans="1:15" ht="13.5" customHeight="1" x14ac:dyDescent="0.2">
      <c r="A113" s="249"/>
      <c r="B113" s="368"/>
      <c r="C113" s="368"/>
      <c r="D113" s="28"/>
      <c r="E113" s="173"/>
      <c r="F113" s="86"/>
      <c r="G113" s="86"/>
      <c r="H113" s="28"/>
      <c r="I113" s="173"/>
      <c r="J113" s="174"/>
      <c r="K113" s="86"/>
      <c r="L113" s="28"/>
      <c r="M113" s="173"/>
      <c r="N113" s="86"/>
      <c r="O113" s="381" t="s">
        <v>50</v>
      </c>
    </row>
    <row r="114" spans="1:15" ht="13.5" customHeight="1" x14ac:dyDescent="0.2">
      <c r="A114" s="249"/>
      <c r="B114" s="368"/>
      <c r="C114" s="368"/>
      <c r="D114" s="28"/>
      <c r="E114" s="173"/>
      <c r="F114" s="86"/>
      <c r="G114" s="86"/>
      <c r="H114" s="28"/>
      <c r="I114" s="173"/>
      <c r="J114" s="174"/>
      <c r="K114" s="86"/>
      <c r="L114" s="28"/>
      <c r="M114" s="173"/>
      <c r="N114" s="86"/>
      <c r="O114" s="381" t="s">
        <v>50</v>
      </c>
    </row>
    <row r="115" spans="1:15" ht="13.5" customHeight="1" x14ac:dyDescent="0.2">
      <c r="A115" s="249"/>
      <c r="B115" s="368"/>
      <c r="C115" s="368"/>
      <c r="D115" s="28"/>
      <c r="E115" s="173"/>
      <c r="F115" s="86"/>
      <c r="G115" s="86"/>
      <c r="H115" s="28"/>
      <c r="I115" s="173"/>
      <c r="J115" s="174"/>
      <c r="K115" s="86"/>
      <c r="L115" s="28"/>
      <c r="M115" s="173"/>
      <c r="N115" s="86"/>
      <c r="O115" s="381" t="s">
        <v>50</v>
      </c>
    </row>
    <row r="116" spans="1:15" ht="13.5" customHeight="1" x14ac:dyDescent="0.2">
      <c r="A116" s="249"/>
      <c r="B116" s="368"/>
      <c r="C116" s="368"/>
      <c r="D116" s="28"/>
      <c r="E116" s="173"/>
      <c r="F116" s="86"/>
      <c r="G116" s="86"/>
      <c r="H116" s="28"/>
      <c r="I116" s="173"/>
      <c r="J116" s="174"/>
      <c r="K116" s="86"/>
      <c r="L116" s="28"/>
      <c r="M116" s="173"/>
      <c r="N116" s="86"/>
      <c r="O116" s="381" t="s">
        <v>50</v>
      </c>
    </row>
    <row r="117" spans="1:15" ht="13.5" customHeight="1" x14ac:dyDescent="0.2">
      <c r="A117" s="249"/>
      <c r="B117" s="368"/>
      <c r="C117" s="368"/>
      <c r="D117" s="28"/>
      <c r="E117" s="173"/>
      <c r="F117" s="86"/>
      <c r="G117" s="86"/>
      <c r="H117" s="28"/>
      <c r="I117" s="173"/>
      <c r="J117" s="174"/>
      <c r="K117" s="86"/>
      <c r="L117" s="28"/>
      <c r="M117" s="173"/>
      <c r="N117" s="86"/>
      <c r="O117" s="381" t="s">
        <v>50</v>
      </c>
    </row>
    <row r="118" spans="1:15" ht="13.5" customHeight="1" x14ac:dyDescent="0.2">
      <c r="A118" s="249"/>
      <c r="B118" s="368"/>
      <c r="C118" s="368"/>
      <c r="D118" s="28"/>
      <c r="E118" s="173"/>
      <c r="F118" s="86"/>
      <c r="G118" s="86"/>
      <c r="H118" s="28"/>
      <c r="I118" s="173"/>
      <c r="J118" s="174"/>
      <c r="K118" s="86"/>
      <c r="L118" s="28"/>
      <c r="M118" s="173"/>
      <c r="N118" s="86"/>
      <c r="O118" s="381" t="s">
        <v>50</v>
      </c>
    </row>
    <row r="119" spans="1:15" ht="13.5" customHeight="1" x14ac:dyDescent="0.2">
      <c r="A119" s="249"/>
      <c r="B119" s="368"/>
      <c r="C119" s="368"/>
      <c r="D119" s="28"/>
      <c r="E119" s="173"/>
      <c r="F119" s="86"/>
      <c r="G119" s="86"/>
      <c r="H119" s="28"/>
      <c r="I119" s="173"/>
      <c r="J119" s="174"/>
      <c r="K119" s="86"/>
      <c r="L119" s="28"/>
      <c r="M119" s="173"/>
      <c r="N119" s="86"/>
      <c r="O119" s="381" t="s">
        <v>50</v>
      </c>
    </row>
    <row r="120" spans="1:15" ht="13.5" customHeight="1" x14ac:dyDescent="0.2">
      <c r="A120" s="249"/>
      <c r="B120" s="368"/>
      <c r="C120" s="368"/>
      <c r="D120" s="28"/>
      <c r="E120" s="173"/>
      <c r="F120" s="86"/>
      <c r="G120" s="86"/>
      <c r="H120" s="28"/>
      <c r="I120" s="173"/>
      <c r="J120" s="174"/>
      <c r="K120" s="86"/>
      <c r="L120" s="28"/>
      <c r="M120" s="173"/>
      <c r="N120" s="86"/>
      <c r="O120" s="381" t="s">
        <v>50</v>
      </c>
    </row>
    <row r="121" spans="1:15" ht="13.5" customHeight="1" x14ac:dyDescent="0.2">
      <c r="A121" s="249"/>
      <c r="B121" s="368"/>
      <c r="C121" s="368"/>
      <c r="D121" s="28"/>
      <c r="E121" s="173"/>
      <c r="F121" s="86"/>
      <c r="G121" s="86"/>
      <c r="H121" s="28"/>
      <c r="I121" s="173"/>
      <c r="J121" s="174"/>
      <c r="K121" s="86"/>
      <c r="L121" s="28"/>
      <c r="M121" s="173"/>
      <c r="N121" s="86"/>
      <c r="O121" s="381" t="s">
        <v>50</v>
      </c>
    </row>
    <row r="122" spans="1:15" ht="13.5" customHeight="1" x14ac:dyDescent="0.2">
      <c r="A122" s="249"/>
      <c r="B122" s="368"/>
      <c r="C122" s="368"/>
      <c r="D122" s="28"/>
      <c r="E122" s="173"/>
      <c r="F122" s="86"/>
      <c r="G122" s="86"/>
      <c r="H122" s="28"/>
      <c r="I122" s="173"/>
      <c r="J122" s="174"/>
      <c r="K122" s="86"/>
      <c r="L122" s="28"/>
      <c r="M122" s="173"/>
      <c r="N122" s="86"/>
      <c r="O122" s="381" t="s">
        <v>50</v>
      </c>
    </row>
    <row r="123" spans="1:15" ht="13.5" customHeight="1" x14ac:dyDescent="0.2">
      <c r="A123" s="249"/>
      <c r="B123" s="368"/>
      <c r="C123" s="368"/>
      <c r="D123" s="28"/>
      <c r="E123" s="173"/>
      <c r="F123" s="86"/>
      <c r="G123" s="86"/>
      <c r="H123" s="28"/>
      <c r="I123" s="173"/>
      <c r="J123" s="174"/>
      <c r="K123" s="86"/>
      <c r="L123" s="28"/>
      <c r="M123" s="173"/>
      <c r="N123" s="86"/>
      <c r="O123" s="381" t="s">
        <v>50</v>
      </c>
    </row>
    <row r="124" spans="1:15" ht="13.5" customHeight="1" x14ac:dyDescent="0.2">
      <c r="A124" s="249"/>
      <c r="B124" s="368"/>
      <c r="C124" s="368"/>
      <c r="D124" s="28"/>
      <c r="E124" s="173"/>
      <c r="F124" s="86"/>
      <c r="G124" s="86"/>
      <c r="H124" s="28"/>
      <c r="I124" s="173"/>
      <c r="J124" s="174"/>
      <c r="K124" s="86"/>
      <c r="L124" s="28"/>
      <c r="M124" s="173"/>
      <c r="N124" s="86"/>
      <c r="O124" s="381" t="s">
        <v>50</v>
      </c>
    </row>
    <row r="125" spans="1:15" ht="13.5" customHeight="1" x14ac:dyDescent="0.2">
      <c r="A125" s="249"/>
      <c r="B125" s="368"/>
      <c r="C125" s="368"/>
      <c r="D125" s="28"/>
      <c r="E125" s="173"/>
      <c r="F125" s="86"/>
      <c r="G125" s="86"/>
      <c r="H125" s="28"/>
      <c r="I125" s="173"/>
      <c r="J125" s="174"/>
      <c r="K125" s="86"/>
      <c r="L125" s="28"/>
      <c r="M125" s="173"/>
      <c r="N125" s="86"/>
      <c r="O125" s="381" t="s">
        <v>50</v>
      </c>
    </row>
    <row r="126" spans="1:15" ht="13.5" customHeight="1" x14ac:dyDescent="0.2">
      <c r="A126" s="249"/>
      <c r="B126" s="368"/>
      <c r="C126" s="368"/>
      <c r="D126" s="28"/>
      <c r="E126" s="173"/>
      <c r="F126" s="86"/>
      <c r="G126" s="86"/>
      <c r="H126" s="28"/>
      <c r="I126" s="173"/>
      <c r="J126" s="174"/>
      <c r="K126" s="86"/>
      <c r="L126" s="28"/>
      <c r="M126" s="173"/>
      <c r="N126" s="86"/>
      <c r="O126" s="381" t="s">
        <v>50</v>
      </c>
    </row>
    <row r="127" spans="1:15" ht="13.5" customHeight="1" x14ac:dyDescent="0.2">
      <c r="A127" s="249"/>
      <c r="B127" s="368"/>
      <c r="C127" s="368"/>
      <c r="D127" s="28"/>
      <c r="E127" s="173"/>
      <c r="F127" s="86"/>
      <c r="G127" s="86"/>
      <c r="H127" s="28"/>
      <c r="I127" s="173"/>
      <c r="J127" s="174"/>
      <c r="K127" s="86"/>
      <c r="L127" s="28"/>
      <c r="M127" s="173"/>
      <c r="N127" s="86"/>
      <c r="O127" s="381" t="s">
        <v>50</v>
      </c>
    </row>
    <row r="128" spans="1:15" ht="13.5" customHeight="1" x14ac:dyDescent="0.2">
      <c r="A128" s="249"/>
      <c r="B128" s="368"/>
      <c r="C128" s="368"/>
      <c r="D128" s="28"/>
      <c r="E128" s="173"/>
      <c r="F128" s="86"/>
      <c r="G128" s="86"/>
      <c r="H128" s="28"/>
      <c r="I128" s="173"/>
      <c r="J128" s="174"/>
      <c r="K128" s="86"/>
      <c r="L128" s="28"/>
      <c r="M128" s="173"/>
      <c r="N128" s="86"/>
      <c r="O128" s="381" t="s">
        <v>50</v>
      </c>
    </row>
    <row r="129" spans="1:3" x14ac:dyDescent="0.2">
      <c r="A129" s="382"/>
      <c r="B129" s="383"/>
      <c r="C129" s="383"/>
    </row>
  </sheetData>
  <sheetProtection password="EF1A" sheet="1" objects="1" scenarios="1" selectLockedCells="1"/>
  <mergeCells count="21">
    <mergeCell ref="A13:C13"/>
    <mergeCell ref="E13:G13"/>
    <mergeCell ref="I13:K13"/>
    <mergeCell ref="M13:O13"/>
    <mergeCell ref="A4:B4"/>
    <mergeCell ref="C10:D10"/>
    <mergeCell ref="A8:B8"/>
    <mergeCell ref="A9:B9"/>
    <mergeCell ref="A11:B11"/>
    <mergeCell ref="C11:D11"/>
    <mergeCell ref="J4:L4"/>
    <mergeCell ref="C4:E4"/>
    <mergeCell ref="A5:B5"/>
    <mergeCell ref="C5:E5"/>
    <mergeCell ref="A6:B6"/>
    <mergeCell ref="C6:E6"/>
    <mergeCell ref="A1:O1"/>
    <mergeCell ref="A2:O2"/>
    <mergeCell ref="A10:B10"/>
    <mergeCell ref="C8:D8"/>
    <mergeCell ref="C9:D9"/>
  </mergeCells>
  <dataValidations count="1">
    <dataValidation type="list" allowBlank="1" showInputMessage="1" showErrorMessage="1" sqref="K16:K128 G16:G128 C16:C128 O16:O128">
      <formula1>Units</formula1>
    </dataValidation>
  </dataValidations>
  <pageMargins left="0.5" right="0.2" top="0.3" bottom="0.36" header="0.3" footer="0.17"/>
  <pageSetup scale="55" fitToHeight="2" orientation="landscape" r:id="rId1"/>
  <headerFooter>
    <oddFooter>&amp;L&amp;F&amp;CATTACHMENT E - &amp;A&amp;RPage &amp;P of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9"/>
  <sheetViews>
    <sheetView showGridLines="0" zoomScale="90" zoomScaleNormal="90" workbookViewId="0">
      <selection activeCell="F7" sqref="F7:G7"/>
    </sheetView>
  </sheetViews>
  <sheetFormatPr defaultRowHeight="12.75" x14ac:dyDescent="0.2"/>
  <cols>
    <col min="1" max="1" width="28.28515625" style="33" customWidth="1"/>
    <col min="2" max="2" width="13.140625" style="33" customWidth="1"/>
    <col min="3" max="3" width="4.5703125" style="33" customWidth="1"/>
    <col min="4" max="4" width="28.28515625" style="33" customWidth="1"/>
    <col min="5" max="5" width="13.140625" style="33" customWidth="1"/>
    <col min="6" max="6" width="4.5703125" style="33" customWidth="1"/>
    <col min="7" max="7" width="28.28515625" style="33" customWidth="1"/>
    <col min="8" max="8" width="13.140625" style="33" customWidth="1"/>
    <col min="9" max="9" width="4.5703125" style="33" customWidth="1"/>
    <col min="10" max="10" width="28.28515625" style="33" customWidth="1"/>
    <col min="11" max="11" width="13.140625" style="33" customWidth="1"/>
    <col min="12" max="16384" width="9.140625" style="33"/>
  </cols>
  <sheetData>
    <row r="1" spans="1:11" s="175" customFormat="1" ht="21" customHeight="1" thickBot="1" x14ac:dyDescent="0.3">
      <c r="A1" s="91" t="s">
        <v>166</v>
      </c>
      <c r="B1" s="573" t="str">
        <f>IF('Invoice Summary'!B1="","",'Invoice Summary'!B1)</f>
        <v/>
      </c>
      <c r="C1" s="573"/>
      <c r="D1" s="574"/>
      <c r="E1" s="55"/>
      <c r="F1" s="212" t="s">
        <v>200</v>
      </c>
      <c r="G1" s="212"/>
      <c r="H1" s="606" t="str">
        <f>IF('Invoice Summary'!I3="","",'Invoice Summary'!I3)</f>
        <v/>
      </c>
      <c r="I1" s="607"/>
      <c r="J1" s="608"/>
    </row>
    <row r="2" spans="1:11" s="175" customFormat="1" ht="21" customHeight="1" x14ac:dyDescent="0.25">
      <c r="A2" s="90" t="s">
        <v>0</v>
      </c>
      <c r="B2" s="575" t="str">
        <f>IF('Invoice Summary'!B4="","",'Invoice Summary'!B4)</f>
        <v/>
      </c>
      <c r="C2" s="575"/>
      <c r="D2" s="576"/>
      <c r="E2" s="55"/>
      <c r="F2" s="55"/>
    </row>
    <row r="3" spans="1:11" s="175" customFormat="1" ht="21" customHeight="1" thickBot="1" x14ac:dyDescent="0.3">
      <c r="A3" s="92" t="s">
        <v>25</v>
      </c>
      <c r="B3" s="592" t="str">
        <f>IF('Invoice Summary'!B5="","",'Invoice Summary'!B5)</f>
        <v/>
      </c>
      <c r="C3" s="592"/>
      <c r="D3" s="593"/>
      <c r="E3" s="55"/>
      <c r="F3" s="55"/>
    </row>
    <row r="4" spans="1:11" s="175" customFormat="1" ht="21" customHeight="1" thickBot="1" x14ac:dyDescent="0.3">
      <c r="A4" s="154"/>
      <c r="B4" s="154"/>
      <c r="C4" s="154"/>
      <c r="D4" s="52"/>
      <c r="E4" s="52"/>
      <c r="F4" s="52"/>
    </row>
    <row r="5" spans="1:11" s="175" customFormat="1" ht="21" customHeight="1" x14ac:dyDescent="0.25">
      <c r="A5" s="579" t="s">
        <v>168</v>
      </c>
      <c r="B5" s="580"/>
      <c r="C5" s="580"/>
      <c r="D5" s="389" t="str">
        <f>IF('Invoice Summary'!B7="","",'Invoice Summary'!B7)</f>
        <v/>
      </c>
      <c r="E5" s="55"/>
      <c r="F5" s="52"/>
    </row>
    <row r="6" spans="1:11" s="175" customFormat="1" ht="21" customHeight="1" thickBot="1" x14ac:dyDescent="0.3">
      <c r="A6" s="586" t="s">
        <v>23</v>
      </c>
      <c r="B6" s="587"/>
      <c r="C6" s="587"/>
      <c r="D6" s="390" t="str">
        <f>IF('Invoice Summary'!B8="","",'Invoice Summary'!B8)</f>
        <v/>
      </c>
      <c r="E6" s="102"/>
      <c r="F6" s="101"/>
      <c r="G6" s="176"/>
    </row>
    <row r="7" spans="1:11" s="175" customFormat="1" ht="21" customHeight="1" thickBot="1" x14ac:dyDescent="0.3">
      <c r="A7" s="586" t="s">
        <v>1</v>
      </c>
      <c r="B7" s="587"/>
      <c r="C7" s="587"/>
      <c r="D7" s="390" t="str">
        <f>IF('Invoice Summary'!B9="","",'Invoice Summary'!B9)</f>
        <v/>
      </c>
      <c r="E7" s="134" t="s">
        <v>104</v>
      </c>
      <c r="F7" s="581" t="str">
        <f>IF('Invoice Summary'!D9="","",'Invoice Summary'!D9)</f>
        <v/>
      </c>
      <c r="G7" s="582"/>
    </row>
    <row r="8" spans="1:11" ht="21" customHeight="1" thickBot="1" x14ac:dyDescent="0.25">
      <c r="A8" s="610" t="s">
        <v>202</v>
      </c>
      <c r="B8" s="611"/>
      <c r="C8" s="611"/>
      <c r="D8" s="391" t="str">
        <f>IF('Invoice Summary'!B10="","",'Invoice Summary'!B10)</f>
        <v/>
      </c>
    </row>
    <row r="10" spans="1:11" ht="19.5" customHeight="1" x14ac:dyDescent="0.2">
      <c r="A10" s="609" t="s">
        <v>4</v>
      </c>
      <c r="B10" s="609"/>
      <c r="D10" s="609" t="s">
        <v>5</v>
      </c>
      <c r="E10" s="609"/>
      <c r="G10" s="609" t="s">
        <v>16</v>
      </c>
      <c r="H10" s="609"/>
      <c r="J10" s="609" t="s">
        <v>288</v>
      </c>
      <c r="K10" s="609"/>
    </row>
    <row r="11" spans="1:11" ht="19.5" customHeight="1" x14ac:dyDescent="0.2">
      <c r="A11" s="169" t="s">
        <v>36</v>
      </c>
      <c r="B11" s="170" t="s">
        <v>86</v>
      </c>
      <c r="D11" s="169" t="s">
        <v>36</v>
      </c>
      <c r="E11" s="170" t="s">
        <v>86</v>
      </c>
      <c r="G11" s="169" t="s">
        <v>36</v>
      </c>
      <c r="H11" s="170" t="s">
        <v>86</v>
      </c>
      <c r="J11" s="169" t="s">
        <v>36</v>
      </c>
      <c r="K11" s="170" t="s">
        <v>86</v>
      </c>
    </row>
    <row r="12" spans="1:11" ht="15.75" customHeight="1" x14ac:dyDescent="0.2">
      <c r="A12" s="177" t="str">
        <f>IF('Classifications and Fees'!A16=0,"",'Classifications and Fees'!A16)</f>
        <v/>
      </c>
      <c r="B12" s="136">
        <f>SUMIF('Invoice Charges Detail'!$K$11:$K$550,'Summary - Classification &amp; Name'!A12,'Invoice Charges Detail'!$M$11:$M$550)</f>
        <v>0</v>
      </c>
      <c r="D12" s="177" t="str">
        <f>IF('Classifications and Fees'!E16=0,"",'Classifications and Fees'!E16)</f>
        <v/>
      </c>
      <c r="E12" s="136">
        <f ca="1">SUMIF('Invoice Charges Detail'!$D$11:$K$550,'Summary - Classification &amp; Name'!D12,'Invoice Charges Detail'!$M$11:$M$550)</f>
        <v>0</v>
      </c>
      <c r="G12" s="177" t="str">
        <f>IF('Classifications and Fees'!I16=0,"",'Classifications and Fees'!I16)</f>
        <v/>
      </c>
      <c r="H12" s="136">
        <f>SUMIF('Invoice Charges Detail'!$D$11:$D$550,'Summary - Classification &amp; Name'!G12,'Invoice Charges Detail'!$M$11:$M$550)</f>
        <v>0</v>
      </c>
      <c r="J12" s="177" t="str">
        <f>IF('Classifications and Fees'!M16=0,"",'Classifications and Fees'!M16)</f>
        <v/>
      </c>
      <c r="K12" s="136">
        <f>SUMIF('Invoice Charges Detail'!$D$11:$D$550,'Summary - Classification &amp; Name'!J12,'Invoice Charges Detail'!$M$11:$M$550)</f>
        <v>0</v>
      </c>
    </row>
    <row r="13" spans="1:11" ht="15.75" customHeight="1" x14ac:dyDescent="0.2">
      <c r="A13" s="177" t="str">
        <f>IF('Classifications and Fees'!A17=0,"",'Classifications and Fees'!A17)</f>
        <v/>
      </c>
      <c r="B13" s="136">
        <f>SUMIF('Invoice Charges Detail'!$K$11:$K$550,'Summary - Classification &amp; Name'!A13,'Invoice Charges Detail'!$M$11:$M$550)</f>
        <v>0</v>
      </c>
      <c r="D13" s="177" t="str">
        <f>IF('Classifications and Fees'!E17=0,"",'Classifications and Fees'!E17)</f>
        <v/>
      </c>
      <c r="E13" s="136">
        <f ca="1">SUMIF('Invoice Charges Detail'!$D$11:$K$550,'Summary - Classification &amp; Name'!D13,'Invoice Charges Detail'!$M$11:$M$550)</f>
        <v>0</v>
      </c>
      <c r="G13" s="177" t="str">
        <f>IF('Classifications and Fees'!I17=0,"",'Classifications and Fees'!I17)</f>
        <v/>
      </c>
      <c r="H13" s="136">
        <f>SUMIF('Invoice Charges Detail'!$D$11:$D$550,'Summary - Classification &amp; Name'!G13,'Invoice Charges Detail'!$M$11:$M$550)</f>
        <v>0</v>
      </c>
      <c r="J13" s="177" t="str">
        <f>IF('Classifications and Fees'!M17=0,"",'Classifications and Fees'!M17)</f>
        <v/>
      </c>
      <c r="K13" s="136">
        <f>SUMIF('Invoice Charges Detail'!$D$11:$D$550,'Summary - Classification &amp; Name'!J13,'Invoice Charges Detail'!$M$11:$M$550)</f>
        <v>0</v>
      </c>
    </row>
    <row r="14" spans="1:11" ht="15.75" customHeight="1" x14ac:dyDescent="0.2">
      <c r="A14" s="177" t="str">
        <f>IF('Classifications and Fees'!A18=0,"",'Classifications and Fees'!A18)</f>
        <v/>
      </c>
      <c r="B14" s="136">
        <f>SUMIF('Invoice Charges Detail'!$K$11:$K$550,'Summary - Classification &amp; Name'!A14,'Invoice Charges Detail'!$M$11:$M$550)</f>
        <v>0</v>
      </c>
      <c r="D14" s="177" t="str">
        <f>IF('Classifications and Fees'!E18=0,"",'Classifications and Fees'!E18)</f>
        <v/>
      </c>
      <c r="E14" s="136">
        <f ca="1">SUMIF('Invoice Charges Detail'!$D$11:$K$550,'Summary - Classification &amp; Name'!D14,'Invoice Charges Detail'!$M$11:$M$550)</f>
        <v>0</v>
      </c>
      <c r="G14" s="177" t="str">
        <f>IF('Classifications and Fees'!I18=0,"",'Classifications and Fees'!I18)</f>
        <v/>
      </c>
      <c r="H14" s="136">
        <f>SUMIF('Invoice Charges Detail'!$D$11:$D$550,'Summary - Classification &amp; Name'!G14,'Invoice Charges Detail'!$M$11:$M$550)</f>
        <v>0</v>
      </c>
      <c r="J14" s="177" t="str">
        <f>IF('Classifications and Fees'!M18=0,"",'Classifications and Fees'!M18)</f>
        <v/>
      </c>
      <c r="K14" s="136">
        <f>SUMIF('Invoice Charges Detail'!$D$11:$D$550,'Summary - Classification &amp; Name'!J14,'Invoice Charges Detail'!$M$11:$M$550)</f>
        <v>0</v>
      </c>
    </row>
    <row r="15" spans="1:11" ht="15.75" customHeight="1" x14ac:dyDescent="0.2">
      <c r="A15" s="177" t="str">
        <f>IF('Classifications and Fees'!A19=0,"",'Classifications and Fees'!A19)</f>
        <v/>
      </c>
      <c r="B15" s="136">
        <f>SUMIF('Invoice Charges Detail'!$K$11:$K$550,'Summary - Classification &amp; Name'!A15,'Invoice Charges Detail'!$M$11:$M$550)</f>
        <v>0</v>
      </c>
      <c r="D15" s="177" t="str">
        <f>IF('Classifications and Fees'!E19=0,"",'Classifications and Fees'!E19)</f>
        <v/>
      </c>
      <c r="E15" s="136">
        <f ca="1">SUMIF('Invoice Charges Detail'!$D$11:$K$550,'Summary - Classification &amp; Name'!D15,'Invoice Charges Detail'!$M$11:$M$550)</f>
        <v>0</v>
      </c>
      <c r="G15" s="177" t="str">
        <f>IF('Classifications and Fees'!I19=0,"",'Classifications and Fees'!I19)</f>
        <v/>
      </c>
      <c r="H15" s="136">
        <f>SUMIF('Invoice Charges Detail'!$D$11:$D$550,'Summary - Classification &amp; Name'!G15,'Invoice Charges Detail'!$M$11:$M$550)</f>
        <v>0</v>
      </c>
      <c r="J15" s="177" t="str">
        <f>IF('Classifications and Fees'!M19=0,"",'Classifications and Fees'!M19)</f>
        <v/>
      </c>
      <c r="K15" s="136">
        <f>SUMIF('Invoice Charges Detail'!$D$11:$D$550,'Summary - Classification &amp; Name'!J15,'Invoice Charges Detail'!$M$11:$M$550)</f>
        <v>0</v>
      </c>
    </row>
    <row r="16" spans="1:11" ht="15.75" customHeight="1" x14ac:dyDescent="0.2">
      <c r="A16" s="177" t="str">
        <f>IF('Classifications and Fees'!A20=0,"",'Classifications and Fees'!A20)</f>
        <v/>
      </c>
      <c r="B16" s="136">
        <f>SUMIF('Invoice Charges Detail'!$K$11:$K$550,'Summary - Classification &amp; Name'!A16,'Invoice Charges Detail'!$M$11:$M$550)</f>
        <v>0</v>
      </c>
      <c r="D16" s="177" t="str">
        <f>IF('Classifications and Fees'!E20=0,"",'Classifications and Fees'!E20)</f>
        <v/>
      </c>
      <c r="E16" s="136">
        <f ca="1">SUMIF('Invoice Charges Detail'!$D$11:$K$550,'Summary - Classification &amp; Name'!D16,'Invoice Charges Detail'!$M$11:$M$550)</f>
        <v>0</v>
      </c>
      <c r="G16" s="177" t="str">
        <f>IF('Classifications and Fees'!I20=0,"",'Classifications and Fees'!I20)</f>
        <v/>
      </c>
      <c r="H16" s="136">
        <f>SUMIF('Invoice Charges Detail'!$D$11:$D$550,'Summary - Classification &amp; Name'!G16,'Invoice Charges Detail'!$M$11:$M$550)</f>
        <v>0</v>
      </c>
      <c r="J16" s="177" t="str">
        <f>IF('Classifications and Fees'!M20=0,"",'Classifications and Fees'!M20)</f>
        <v/>
      </c>
      <c r="K16" s="136">
        <f>SUMIF('Invoice Charges Detail'!$D$11:$D$550,'Summary - Classification &amp; Name'!J16,'Invoice Charges Detail'!$M$11:$M$550)</f>
        <v>0</v>
      </c>
    </row>
    <row r="17" spans="1:11" ht="15.75" customHeight="1" x14ac:dyDescent="0.2">
      <c r="A17" s="177" t="str">
        <f>IF('Classifications and Fees'!A21=0,"",'Classifications and Fees'!A21)</f>
        <v/>
      </c>
      <c r="B17" s="136">
        <f>SUMIF('Invoice Charges Detail'!$K$11:$K$550,'Summary - Classification &amp; Name'!A17,'Invoice Charges Detail'!$M$11:$M$550)</f>
        <v>0</v>
      </c>
      <c r="D17" s="177" t="str">
        <f>IF('Classifications and Fees'!E21=0,"",'Classifications and Fees'!E21)</f>
        <v/>
      </c>
      <c r="E17" s="136">
        <f ca="1">SUMIF('Invoice Charges Detail'!$D$11:$K$550,'Summary - Classification &amp; Name'!D17,'Invoice Charges Detail'!$M$11:$M$550)</f>
        <v>0</v>
      </c>
      <c r="G17" s="177" t="str">
        <f>IF('Classifications and Fees'!I21=0,"",'Classifications and Fees'!I21)</f>
        <v/>
      </c>
      <c r="H17" s="136">
        <f>SUMIF('Invoice Charges Detail'!$D$11:$D$550,'Summary - Classification &amp; Name'!G17,'Invoice Charges Detail'!$M$11:$M$550)</f>
        <v>0</v>
      </c>
      <c r="J17" s="177" t="str">
        <f>IF('Classifications and Fees'!M21=0,"",'Classifications and Fees'!M21)</f>
        <v/>
      </c>
      <c r="K17" s="136">
        <f>SUMIF('Invoice Charges Detail'!$D$11:$D$550,'Summary - Classification &amp; Name'!J17,'Invoice Charges Detail'!$M$11:$M$550)</f>
        <v>0</v>
      </c>
    </row>
    <row r="18" spans="1:11" ht="15.75" customHeight="1" x14ac:dyDescent="0.2">
      <c r="A18" s="177" t="str">
        <f>IF('Classifications and Fees'!A22=0,"",'Classifications and Fees'!A22)</f>
        <v/>
      </c>
      <c r="B18" s="136">
        <f>SUMIF('Invoice Charges Detail'!$K$11:$K$550,'Summary - Classification &amp; Name'!A18,'Invoice Charges Detail'!$M$11:$M$550)</f>
        <v>0</v>
      </c>
      <c r="D18" s="177" t="str">
        <f>IF('Classifications and Fees'!E22=0,"",'Classifications and Fees'!E22)</f>
        <v/>
      </c>
      <c r="E18" s="136">
        <f ca="1">SUMIF('Invoice Charges Detail'!$D$11:$K$550,'Summary - Classification &amp; Name'!D18,'Invoice Charges Detail'!$M$11:$M$550)</f>
        <v>0</v>
      </c>
      <c r="G18" s="177" t="str">
        <f>IF('Classifications and Fees'!I22=0,"",'Classifications and Fees'!I22)</f>
        <v/>
      </c>
      <c r="H18" s="136">
        <f>SUMIF('Invoice Charges Detail'!$D$11:$D$550,'Summary - Classification &amp; Name'!G18,'Invoice Charges Detail'!$M$11:$M$550)</f>
        <v>0</v>
      </c>
      <c r="J18" s="177" t="str">
        <f>IF('Classifications and Fees'!M22=0,"",'Classifications and Fees'!M22)</f>
        <v/>
      </c>
      <c r="K18" s="136">
        <f>SUMIF('Invoice Charges Detail'!$D$11:$D$550,'Summary - Classification &amp; Name'!J18,'Invoice Charges Detail'!$M$11:$M$550)</f>
        <v>0</v>
      </c>
    </row>
    <row r="19" spans="1:11" ht="15.75" customHeight="1" x14ac:dyDescent="0.2">
      <c r="A19" s="177" t="str">
        <f>IF('Classifications and Fees'!A23=0,"",'Classifications and Fees'!A23)</f>
        <v/>
      </c>
      <c r="B19" s="136">
        <f>SUMIF('Invoice Charges Detail'!$K$11:$K$550,'Summary - Classification &amp; Name'!A19,'Invoice Charges Detail'!$M$11:$M$550)</f>
        <v>0</v>
      </c>
      <c r="D19" s="177" t="str">
        <f>IF('Classifications and Fees'!E23=0,"",'Classifications and Fees'!E23)</f>
        <v/>
      </c>
      <c r="E19" s="136">
        <f ca="1">SUMIF('Invoice Charges Detail'!$D$11:$K$550,'Summary - Classification &amp; Name'!D19,'Invoice Charges Detail'!$M$11:$M$550)</f>
        <v>0</v>
      </c>
      <c r="G19" s="177" t="str">
        <f>IF('Classifications and Fees'!I23=0,"",'Classifications and Fees'!I23)</f>
        <v/>
      </c>
      <c r="H19" s="136">
        <f>SUMIF('Invoice Charges Detail'!$D$11:$D$550,'Summary - Classification &amp; Name'!G19,'Invoice Charges Detail'!$M$11:$M$550)</f>
        <v>0</v>
      </c>
      <c r="J19" s="177" t="str">
        <f>IF('Classifications and Fees'!M23=0,"",'Classifications and Fees'!M23)</f>
        <v/>
      </c>
      <c r="K19" s="136">
        <f>SUMIF('Invoice Charges Detail'!$D$11:$D$550,'Summary - Classification &amp; Name'!J19,'Invoice Charges Detail'!$M$11:$M$550)</f>
        <v>0</v>
      </c>
    </row>
    <row r="20" spans="1:11" ht="15.75" customHeight="1" x14ac:dyDescent="0.2">
      <c r="A20" s="177" t="str">
        <f>IF('Classifications and Fees'!A24=0,"",'Classifications and Fees'!A24)</f>
        <v/>
      </c>
      <c r="B20" s="136">
        <f>SUMIF('Invoice Charges Detail'!$K$11:$K$550,'Summary - Classification &amp; Name'!A20,'Invoice Charges Detail'!$M$11:$M$550)</f>
        <v>0</v>
      </c>
      <c r="D20" s="177" t="str">
        <f>IF('Classifications and Fees'!E24=0,"",'Classifications and Fees'!E24)</f>
        <v/>
      </c>
      <c r="E20" s="136">
        <f ca="1">SUMIF('Invoice Charges Detail'!$D$11:$K$550,'Summary - Classification &amp; Name'!D20,'Invoice Charges Detail'!$M$11:$M$550)</f>
        <v>0</v>
      </c>
      <c r="G20" s="177" t="str">
        <f>IF('Classifications and Fees'!I24=0,"",'Classifications and Fees'!I24)</f>
        <v/>
      </c>
      <c r="H20" s="136">
        <f>SUMIF('Invoice Charges Detail'!$D$11:$D$550,'Summary - Classification &amp; Name'!G20,'Invoice Charges Detail'!$M$11:$M$550)</f>
        <v>0</v>
      </c>
      <c r="J20" s="177" t="str">
        <f>IF('Classifications and Fees'!M24=0,"",'Classifications and Fees'!M24)</f>
        <v/>
      </c>
      <c r="K20" s="136">
        <f>SUMIF('Invoice Charges Detail'!$D$11:$D$550,'Summary - Classification &amp; Name'!J20,'Invoice Charges Detail'!$M$11:$M$550)</f>
        <v>0</v>
      </c>
    </row>
    <row r="21" spans="1:11" ht="15.75" customHeight="1" x14ac:dyDescent="0.2">
      <c r="A21" s="177" t="str">
        <f>IF('Classifications and Fees'!A25=0,"",'Classifications and Fees'!A25)</f>
        <v/>
      </c>
      <c r="B21" s="136">
        <f>SUMIF('Invoice Charges Detail'!$K$11:$K$550,'Summary - Classification &amp; Name'!A21,'Invoice Charges Detail'!$M$11:$M$550)</f>
        <v>0</v>
      </c>
      <c r="D21" s="177" t="str">
        <f>IF('Classifications and Fees'!E25=0,"",'Classifications and Fees'!E25)</f>
        <v/>
      </c>
      <c r="E21" s="136">
        <f ca="1">SUMIF('Invoice Charges Detail'!$D$11:$K$550,'Summary - Classification &amp; Name'!D21,'Invoice Charges Detail'!$M$11:$M$550)</f>
        <v>0</v>
      </c>
      <c r="G21" s="177" t="str">
        <f>IF('Classifications and Fees'!I25=0,"",'Classifications and Fees'!I25)</f>
        <v/>
      </c>
      <c r="H21" s="136">
        <f>SUMIF('Invoice Charges Detail'!$D$11:$D$550,'Summary - Classification &amp; Name'!G21,'Invoice Charges Detail'!$M$11:$M$550)</f>
        <v>0</v>
      </c>
      <c r="J21" s="177" t="str">
        <f>IF('Classifications and Fees'!M25=0,"",'Classifications and Fees'!M25)</f>
        <v/>
      </c>
      <c r="K21" s="136">
        <f>SUMIF('Invoice Charges Detail'!$D$11:$D$550,'Summary - Classification &amp; Name'!J21,'Invoice Charges Detail'!$M$11:$M$550)</f>
        <v>0</v>
      </c>
    </row>
    <row r="22" spans="1:11" ht="15.75" customHeight="1" x14ac:dyDescent="0.2">
      <c r="A22" s="177" t="str">
        <f>IF('Classifications and Fees'!A26=0,"",'Classifications and Fees'!A26)</f>
        <v/>
      </c>
      <c r="B22" s="136">
        <f>SUMIF('Invoice Charges Detail'!$K$11:$K$550,'Summary - Classification &amp; Name'!A22,'Invoice Charges Detail'!$M$11:$M$550)</f>
        <v>0</v>
      </c>
      <c r="D22" s="177" t="str">
        <f>IF('Classifications and Fees'!E26=0,"",'Classifications and Fees'!E26)</f>
        <v/>
      </c>
      <c r="E22" s="136">
        <f ca="1">SUMIF('Invoice Charges Detail'!$D$11:$K$550,'Summary - Classification &amp; Name'!D22,'Invoice Charges Detail'!$M$11:$M$550)</f>
        <v>0</v>
      </c>
      <c r="G22" s="177" t="str">
        <f>IF('Classifications and Fees'!I26=0,"",'Classifications and Fees'!I26)</f>
        <v/>
      </c>
      <c r="H22" s="136">
        <f>SUMIF('Invoice Charges Detail'!$D$11:$D$550,'Summary - Classification &amp; Name'!G22,'Invoice Charges Detail'!$M$11:$M$550)</f>
        <v>0</v>
      </c>
      <c r="J22" s="177" t="str">
        <f>IF('Classifications and Fees'!M26=0,"",'Classifications and Fees'!M26)</f>
        <v/>
      </c>
      <c r="K22" s="136">
        <f>SUMIF('Invoice Charges Detail'!$D$11:$D$550,'Summary - Classification &amp; Name'!J22,'Invoice Charges Detail'!$M$11:$M$550)</f>
        <v>0</v>
      </c>
    </row>
    <row r="23" spans="1:11" ht="15.75" customHeight="1" x14ac:dyDescent="0.2">
      <c r="A23" s="177" t="str">
        <f>IF('Classifications and Fees'!A27=0,"",'Classifications and Fees'!A27)</f>
        <v/>
      </c>
      <c r="B23" s="136">
        <f>SUMIF('Invoice Charges Detail'!$K$11:$K$550,'Summary - Classification &amp; Name'!A23,'Invoice Charges Detail'!$M$11:$M$550)</f>
        <v>0</v>
      </c>
      <c r="D23" s="177" t="str">
        <f>IF('Classifications and Fees'!E27=0,"",'Classifications and Fees'!E27)</f>
        <v/>
      </c>
      <c r="E23" s="136">
        <f ca="1">SUMIF('Invoice Charges Detail'!$D$11:$K$550,'Summary - Classification &amp; Name'!D23,'Invoice Charges Detail'!$M$11:$M$550)</f>
        <v>0</v>
      </c>
      <c r="G23" s="177" t="str">
        <f>IF('Classifications and Fees'!I27=0,"",'Classifications and Fees'!I27)</f>
        <v/>
      </c>
      <c r="H23" s="136">
        <f>SUMIF('Invoice Charges Detail'!$D$11:$D$550,'Summary - Classification &amp; Name'!G23,'Invoice Charges Detail'!$M$11:$M$550)</f>
        <v>0</v>
      </c>
      <c r="J23" s="177" t="str">
        <f>IF('Classifications and Fees'!M27=0,"",'Classifications and Fees'!M27)</f>
        <v/>
      </c>
      <c r="K23" s="136">
        <f>SUMIF('Invoice Charges Detail'!$D$11:$D$550,'Summary - Classification &amp; Name'!J23,'Invoice Charges Detail'!$M$11:$M$550)</f>
        <v>0</v>
      </c>
    </row>
    <row r="24" spans="1:11" ht="15.75" customHeight="1" x14ac:dyDescent="0.2">
      <c r="A24" s="177" t="str">
        <f>IF('Classifications and Fees'!A28=0,"",'Classifications and Fees'!A28)</f>
        <v/>
      </c>
      <c r="B24" s="136">
        <f>SUMIF('Invoice Charges Detail'!$K$11:$K$550,'Summary - Classification &amp; Name'!A24,'Invoice Charges Detail'!$M$11:$M$550)</f>
        <v>0</v>
      </c>
      <c r="D24" s="177" t="str">
        <f>IF('Classifications and Fees'!E28=0,"",'Classifications and Fees'!E28)</f>
        <v/>
      </c>
      <c r="E24" s="136">
        <f ca="1">SUMIF('Invoice Charges Detail'!$D$11:$K$550,'Summary - Classification &amp; Name'!D24,'Invoice Charges Detail'!$M$11:$M$550)</f>
        <v>0</v>
      </c>
      <c r="G24" s="177" t="str">
        <f>IF('Classifications and Fees'!I28=0,"",'Classifications and Fees'!I28)</f>
        <v/>
      </c>
      <c r="H24" s="136">
        <f>SUMIF('Invoice Charges Detail'!$D$11:$D$550,'Summary - Classification &amp; Name'!G24,'Invoice Charges Detail'!$M$11:$M$550)</f>
        <v>0</v>
      </c>
      <c r="J24" s="177" t="str">
        <f>IF('Classifications and Fees'!M28=0,"",'Classifications and Fees'!M28)</f>
        <v/>
      </c>
      <c r="K24" s="136">
        <f>SUMIF('Invoice Charges Detail'!$D$11:$D$550,'Summary - Classification &amp; Name'!J24,'Invoice Charges Detail'!$M$11:$M$550)</f>
        <v>0</v>
      </c>
    </row>
    <row r="25" spans="1:11" ht="15.75" customHeight="1" x14ac:dyDescent="0.2">
      <c r="A25" s="177" t="str">
        <f>IF('Classifications and Fees'!A29=0,"",'Classifications and Fees'!A29)</f>
        <v/>
      </c>
      <c r="B25" s="136">
        <f>SUMIF('Invoice Charges Detail'!$K$11:$K$550,'Summary - Classification &amp; Name'!A25,'Invoice Charges Detail'!$M$11:$M$550)</f>
        <v>0</v>
      </c>
      <c r="D25" s="177" t="str">
        <f>IF('Classifications and Fees'!E29=0,"",'Classifications and Fees'!E29)</f>
        <v/>
      </c>
      <c r="E25" s="136">
        <f ca="1">SUMIF('Invoice Charges Detail'!$D$11:$K$550,'Summary - Classification &amp; Name'!D25,'Invoice Charges Detail'!$M$11:$M$550)</f>
        <v>0</v>
      </c>
      <c r="G25" s="177" t="str">
        <f>IF('Classifications and Fees'!I29=0,"",'Classifications and Fees'!I29)</f>
        <v/>
      </c>
      <c r="H25" s="136">
        <f>SUMIF('Invoice Charges Detail'!$D$11:$D$550,'Summary - Classification &amp; Name'!G25,'Invoice Charges Detail'!$M$11:$M$550)</f>
        <v>0</v>
      </c>
      <c r="J25" s="177" t="str">
        <f>IF('Classifications and Fees'!M29=0,"",'Classifications and Fees'!M29)</f>
        <v/>
      </c>
      <c r="K25" s="136">
        <f>SUMIF('Invoice Charges Detail'!$D$11:$D$550,'Summary - Classification &amp; Name'!J25,'Invoice Charges Detail'!$M$11:$M$550)</f>
        <v>0</v>
      </c>
    </row>
    <row r="26" spans="1:11" ht="15.75" customHeight="1" x14ac:dyDescent="0.2">
      <c r="A26" s="177" t="str">
        <f>IF('Classifications and Fees'!A30=0,"",'Classifications and Fees'!A30)</f>
        <v/>
      </c>
      <c r="B26" s="136">
        <f>SUMIF('Invoice Charges Detail'!$K$11:$K$550,'Summary - Classification &amp; Name'!A26,'Invoice Charges Detail'!$M$11:$M$550)</f>
        <v>0</v>
      </c>
      <c r="D26" s="177" t="str">
        <f>IF('Classifications and Fees'!E30=0,"",'Classifications and Fees'!E30)</f>
        <v/>
      </c>
      <c r="E26" s="136">
        <f ca="1">SUMIF('Invoice Charges Detail'!$D$11:$K$550,'Summary - Classification &amp; Name'!D26,'Invoice Charges Detail'!$M$11:$M$550)</f>
        <v>0</v>
      </c>
      <c r="G26" s="177" t="str">
        <f>IF('Classifications and Fees'!I30=0,"",'Classifications and Fees'!I30)</f>
        <v/>
      </c>
      <c r="H26" s="136">
        <f>SUMIF('Invoice Charges Detail'!$D$11:$D$550,'Summary - Classification &amp; Name'!G26,'Invoice Charges Detail'!$M$11:$M$550)</f>
        <v>0</v>
      </c>
      <c r="J26" s="177" t="str">
        <f>IF('Classifications and Fees'!M30=0,"",'Classifications and Fees'!M30)</f>
        <v/>
      </c>
      <c r="K26" s="136">
        <f>SUMIF('Invoice Charges Detail'!$D$11:$D$550,'Summary - Classification &amp; Name'!J26,'Invoice Charges Detail'!$M$11:$M$550)</f>
        <v>0</v>
      </c>
    </row>
    <row r="27" spans="1:11" ht="15.75" customHeight="1" x14ac:dyDescent="0.2">
      <c r="A27" s="177" t="str">
        <f>IF('Classifications and Fees'!A31=0,"",'Classifications and Fees'!A31)</f>
        <v/>
      </c>
      <c r="B27" s="136">
        <f>SUMIF('Invoice Charges Detail'!$K$11:$K$550,'Summary - Classification &amp; Name'!A27,'Invoice Charges Detail'!$M$11:$M$550)</f>
        <v>0</v>
      </c>
      <c r="D27" s="177" t="str">
        <f>IF('Classifications and Fees'!E31=0,"",'Classifications and Fees'!E31)</f>
        <v/>
      </c>
      <c r="E27" s="136">
        <f ca="1">SUMIF('Invoice Charges Detail'!$D$11:$K$550,'Summary - Classification &amp; Name'!D27,'Invoice Charges Detail'!$M$11:$M$550)</f>
        <v>0</v>
      </c>
      <c r="G27" s="177" t="str">
        <f>IF('Classifications and Fees'!I31=0,"",'Classifications and Fees'!I31)</f>
        <v/>
      </c>
      <c r="H27" s="136">
        <f>SUMIF('Invoice Charges Detail'!$D$11:$D$550,'Summary - Classification &amp; Name'!G27,'Invoice Charges Detail'!$M$11:$M$550)</f>
        <v>0</v>
      </c>
      <c r="J27" s="177" t="str">
        <f>IF('Classifications and Fees'!M31=0,"",'Classifications and Fees'!M31)</f>
        <v/>
      </c>
      <c r="K27" s="136">
        <f>SUMIF('Invoice Charges Detail'!$D$11:$D$550,'Summary - Classification &amp; Name'!J27,'Invoice Charges Detail'!$M$11:$M$550)</f>
        <v>0</v>
      </c>
    </row>
    <row r="28" spans="1:11" ht="15.75" customHeight="1" x14ac:dyDescent="0.2">
      <c r="A28" s="177" t="str">
        <f>IF('Classifications and Fees'!A32=0,"",'Classifications and Fees'!A32)</f>
        <v/>
      </c>
      <c r="B28" s="136">
        <f>SUMIF('Invoice Charges Detail'!$K$11:$K$550,'Summary - Classification &amp; Name'!A28,'Invoice Charges Detail'!$M$11:$M$550)</f>
        <v>0</v>
      </c>
      <c r="D28" s="177" t="str">
        <f>IF('Classifications and Fees'!E32=0,"",'Classifications and Fees'!E32)</f>
        <v/>
      </c>
      <c r="E28" s="136">
        <f ca="1">SUMIF('Invoice Charges Detail'!$D$11:$K$550,'Summary - Classification &amp; Name'!D28,'Invoice Charges Detail'!$M$11:$M$550)</f>
        <v>0</v>
      </c>
      <c r="G28" s="177" t="str">
        <f>IF('Classifications and Fees'!I32=0,"",'Classifications and Fees'!I32)</f>
        <v/>
      </c>
      <c r="H28" s="136">
        <f>SUMIF('Invoice Charges Detail'!$D$11:$D$550,'Summary - Classification &amp; Name'!G28,'Invoice Charges Detail'!$M$11:$M$550)</f>
        <v>0</v>
      </c>
      <c r="J28" s="177" t="str">
        <f>IF('Classifications and Fees'!M32=0,"",'Classifications and Fees'!M32)</f>
        <v/>
      </c>
      <c r="K28" s="136">
        <f>SUMIF('Invoice Charges Detail'!$D$11:$D$550,'Summary - Classification &amp; Name'!J28,'Invoice Charges Detail'!$M$11:$M$550)</f>
        <v>0</v>
      </c>
    </row>
    <row r="29" spans="1:11" ht="15.75" customHeight="1" x14ac:dyDescent="0.2">
      <c r="A29" s="177" t="str">
        <f>IF('Classifications and Fees'!A33=0,"",'Classifications and Fees'!A33)</f>
        <v/>
      </c>
      <c r="B29" s="136">
        <f>SUMIF('Invoice Charges Detail'!$K$11:$K$550,'Summary - Classification &amp; Name'!A29,'Invoice Charges Detail'!$M$11:$M$550)</f>
        <v>0</v>
      </c>
      <c r="D29" s="177" t="str">
        <f>IF('Classifications and Fees'!E33=0,"",'Classifications and Fees'!E33)</f>
        <v/>
      </c>
      <c r="E29" s="136">
        <f ca="1">SUMIF('Invoice Charges Detail'!$D$11:$K$550,'Summary - Classification &amp; Name'!D29,'Invoice Charges Detail'!$M$11:$M$550)</f>
        <v>0</v>
      </c>
      <c r="G29" s="177" t="str">
        <f>IF('Classifications and Fees'!I33=0,"",'Classifications and Fees'!I33)</f>
        <v/>
      </c>
      <c r="H29" s="136">
        <f>SUMIF('Invoice Charges Detail'!$D$11:$D$550,'Summary - Classification &amp; Name'!G29,'Invoice Charges Detail'!$M$11:$M$550)</f>
        <v>0</v>
      </c>
      <c r="J29" s="177" t="str">
        <f>IF('Classifications and Fees'!M33=0,"",'Classifications and Fees'!M33)</f>
        <v/>
      </c>
      <c r="K29" s="136">
        <f>SUMIF('Invoice Charges Detail'!$D$11:$D$550,'Summary - Classification &amp; Name'!J29,'Invoice Charges Detail'!$M$11:$M$550)</f>
        <v>0</v>
      </c>
    </row>
    <row r="30" spans="1:11" ht="15.75" customHeight="1" x14ac:dyDescent="0.2">
      <c r="A30" s="177" t="str">
        <f>IF('Classifications and Fees'!A34=0,"",'Classifications and Fees'!A34)</f>
        <v/>
      </c>
      <c r="B30" s="136">
        <f>SUMIF('Invoice Charges Detail'!$K$11:$K$550,'Summary - Classification &amp; Name'!A30,'Invoice Charges Detail'!$M$11:$M$550)</f>
        <v>0</v>
      </c>
      <c r="D30" s="177" t="str">
        <f>IF('Classifications and Fees'!E34=0,"",'Classifications and Fees'!E34)</f>
        <v/>
      </c>
      <c r="E30" s="136">
        <f ca="1">SUMIF('Invoice Charges Detail'!$D$11:$K$550,'Summary - Classification &amp; Name'!D30,'Invoice Charges Detail'!$M$11:$M$550)</f>
        <v>0</v>
      </c>
      <c r="G30" s="177" t="str">
        <f>IF('Classifications and Fees'!I34=0,"",'Classifications and Fees'!I34)</f>
        <v/>
      </c>
      <c r="H30" s="136">
        <f>SUMIF('Invoice Charges Detail'!$D$11:$D$550,'Summary - Classification &amp; Name'!G30,'Invoice Charges Detail'!$M$11:$M$550)</f>
        <v>0</v>
      </c>
      <c r="J30" s="177" t="str">
        <f>IF('Classifications and Fees'!M34=0,"",'Classifications and Fees'!M34)</f>
        <v/>
      </c>
      <c r="K30" s="136">
        <f>SUMIF('Invoice Charges Detail'!$D$11:$D$550,'Summary - Classification &amp; Name'!J30,'Invoice Charges Detail'!$M$11:$M$550)</f>
        <v>0</v>
      </c>
    </row>
    <row r="31" spans="1:11" ht="15.75" customHeight="1" x14ac:dyDescent="0.2">
      <c r="A31" s="177" t="str">
        <f>IF('Classifications and Fees'!A35=0,"",'Classifications and Fees'!A35)</f>
        <v/>
      </c>
      <c r="B31" s="136">
        <f>SUMIF('Invoice Charges Detail'!$K$11:$K$550,'Summary - Classification &amp; Name'!A31,'Invoice Charges Detail'!$M$11:$M$550)</f>
        <v>0</v>
      </c>
      <c r="D31" s="177" t="str">
        <f>IF('Classifications and Fees'!E35=0,"",'Classifications and Fees'!E35)</f>
        <v/>
      </c>
      <c r="E31" s="136">
        <f ca="1">SUMIF('Invoice Charges Detail'!$D$11:$K$550,'Summary - Classification &amp; Name'!D31,'Invoice Charges Detail'!$M$11:$M$550)</f>
        <v>0</v>
      </c>
      <c r="G31" s="177" t="str">
        <f>IF('Classifications and Fees'!I35=0,"",'Classifications and Fees'!I35)</f>
        <v/>
      </c>
      <c r="H31" s="136">
        <f>SUMIF('Invoice Charges Detail'!$D$11:$D$550,'Summary - Classification &amp; Name'!G31,'Invoice Charges Detail'!$M$11:$M$550)</f>
        <v>0</v>
      </c>
      <c r="J31" s="177" t="str">
        <f>IF('Classifications and Fees'!M35=0,"",'Classifications and Fees'!M35)</f>
        <v/>
      </c>
      <c r="K31" s="136">
        <f>SUMIF('Invoice Charges Detail'!$D$11:$D$550,'Summary - Classification &amp; Name'!J31,'Invoice Charges Detail'!$M$11:$M$550)</f>
        <v>0</v>
      </c>
    </row>
    <row r="32" spans="1:11" ht="15.75" customHeight="1" x14ac:dyDescent="0.2">
      <c r="A32" s="177" t="str">
        <f>IF('Classifications and Fees'!A36=0,"",'Classifications and Fees'!A36)</f>
        <v/>
      </c>
      <c r="B32" s="136">
        <f>SUMIF('Invoice Charges Detail'!$K$11:$K$550,'Summary - Classification &amp; Name'!A32,'Invoice Charges Detail'!$M$11:$M$550)</f>
        <v>0</v>
      </c>
      <c r="D32" s="177" t="str">
        <f>IF('Classifications and Fees'!E36=0,"",'Classifications and Fees'!E36)</f>
        <v/>
      </c>
      <c r="E32" s="136">
        <f ca="1">SUMIF('Invoice Charges Detail'!$D$11:$K$550,'Summary - Classification &amp; Name'!D32,'Invoice Charges Detail'!$M$11:$M$550)</f>
        <v>0</v>
      </c>
      <c r="G32" s="177" t="str">
        <f>IF('Classifications and Fees'!I36=0,"",'Classifications and Fees'!I36)</f>
        <v/>
      </c>
      <c r="H32" s="136">
        <f>SUMIF('Invoice Charges Detail'!$D$11:$D$550,'Summary - Classification &amp; Name'!G32,'Invoice Charges Detail'!$M$11:$M$550)</f>
        <v>0</v>
      </c>
      <c r="J32" s="177" t="str">
        <f>IF('Classifications and Fees'!M36=0,"",'Classifications and Fees'!M36)</f>
        <v/>
      </c>
      <c r="K32" s="136">
        <f>SUMIF('Invoice Charges Detail'!$D$11:$D$550,'Summary - Classification &amp; Name'!J32,'Invoice Charges Detail'!$M$11:$M$550)</f>
        <v>0</v>
      </c>
    </row>
    <row r="33" spans="1:11" ht="15.75" customHeight="1" x14ac:dyDescent="0.2">
      <c r="A33" s="177" t="str">
        <f>IF('Classifications and Fees'!A37=0,"",'Classifications and Fees'!A37)</f>
        <v/>
      </c>
      <c r="B33" s="136">
        <f>SUMIF('Invoice Charges Detail'!$K$11:$K$550,'Summary - Classification &amp; Name'!A33,'Invoice Charges Detail'!$M$11:$M$550)</f>
        <v>0</v>
      </c>
      <c r="D33" s="177" t="str">
        <f>IF('Classifications and Fees'!E37=0,"",'Classifications and Fees'!E37)</f>
        <v/>
      </c>
      <c r="E33" s="136">
        <f ca="1">SUMIF('Invoice Charges Detail'!$D$11:$K$550,'Summary - Classification &amp; Name'!D33,'Invoice Charges Detail'!$M$11:$M$550)</f>
        <v>0</v>
      </c>
      <c r="G33" s="177" t="str">
        <f>IF('Classifications and Fees'!I37=0,"",'Classifications and Fees'!I37)</f>
        <v/>
      </c>
      <c r="H33" s="136">
        <f>SUMIF('Invoice Charges Detail'!$D$11:$D$550,'Summary - Classification &amp; Name'!G33,'Invoice Charges Detail'!$M$11:$M$550)</f>
        <v>0</v>
      </c>
      <c r="J33" s="177" t="str">
        <f>IF('Classifications and Fees'!M37=0,"",'Classifications and Fees'!M37)</f>
        <v/>
      </c>
      <c r="K33" s="136">
        <f>SUMIF('Invoice Charges Detail'!$D$11:$D$550,'Summary - Classification &amp; Name'!J33,'Invoice Charges Detail'!$M$11:$M$550)</f>
        <v>0</v>
      </c>
    </row>
    <row r="34" spans="1:11" ht="15.75" customHeight="1" x14ac:dyDescent="0.2">
      <c r="A34" s="177" t="str">
        <f>IF('Classifications and Fees'!A38=0,"",'Classifications and Fees'!A38)</f>
        <v/>
      </c>
      <c r="B34" s="136">
        <f>SUMIF('Invoice Charges Detail'!$K$11:$K$550,'Summary - Classification &amp; Name'!A34,'Invoice Charges Detail'!$M$11:$M$550)</f>
        <v>0</v>
      </c>
      <c r="D34" s="177" t="str">
        <f>IF('Classifications and Fees'!E38=0,"",'Classifications and Fees'!E38)</f>
        <v/>
      </c>
      <c r="E34" s="136">
        <f ca="1">SUMIF('Invoice Charges Detail'!$D$11:$K$550,'Summary - Classification &amp; Name'!D34,'Invoice Charges Detail'!$M$11:$M$550)</f>
        <v>0</v>
      </c>
      <c r="G34" s="177" t="str">
        <f>IF('Classifications and Fees'!I38=0,"",'Classifications and Fees'!I38)</f>
        <v/>
      </c>
      <c r="H34" s="136">
        <f>SUMIF('Invoice Charges Detail'!$D$11:$D$550,'Summary - Classification &amp; Name'!G34,'Invoice Charges Detail'!$M$11:$M$550)</f>
        <v>0</v>
      </c>
      <c r="J34" s="177" t="str">
        <f>IF('Classifications and Fees'!M38=0,"",'Classifications and Fees'!M38)</f>
        <v/>
      </c>
      <c r="K34" s="136">
        <f>SUMIF('Invoice Charges Detail'!$D$11:$D$550,'Summary - Classification &amp; Name'!J34,'Invoice Charges Detail'!$M$11:$M$550)</f>
        <v>0</v>
      </c>
    </row>
    <row r="35" spans="1:11" ht="15.75" customHeight="1" x14ac:dyDescent="0.2">
      <c r="A35" s="177" t="str">
        <f>IF('Classifications and Fees'!A39=0,"",'Classifications and Fees'!A39)</f>
        <v/>
      </c>
      <c r="B35" s="136">
        <f>SUMIF('Invoice Charges Detail'!$K$11:$K$550,'Summary - Classification &amp; Name'!A35,'Invoice Charges Detail'!$M$11:$M$550)</f>
        <v>0</v>
      </c>
      <c r="D35" s="177" t="str">
        <f>IF('Classifications and Fees'!E39=0,"",'Classifications and Fees'!E39)</f>
        <v/>
      </c>
      <c r="E35" s="136">
        <f ca="1">SUMIF('Invoice Charges Detail'!$D$11:$K$550,'Summary - Classification &amp; Name'!D35,'Invoice Charges Detail'!$M$11:$M$550)</f>
        <v>0</v>
      </c>
      <c r="G35" s="177" t="str">
        <f>IF('Classifications and Fees'!I39=0,"",'Classifications and Fees'!I39)</f>
        <v/>
      </c>
      <c r="H35" s="136">
        <f>SUMIF('Invoice Charges Detail'!$D$11:$D$550,'Summary - Classification &amp; Name'!G35,'Invoice Charges Detail'!$M$11:$M$550)</f>
        <v>0</v>
      </c>
      <c r="J35" s="177" t="str">
        <f>IF('Classifications and Fees'!M39=0,"",'Classifications and Fees'!M39)</f>
        <v/>
      </c>
      <c r="K35" s="136">
        <f>SUMIF('Invoice Charges Detail'!$D$11:$D$550,'Summary - Classification &amp; Name'!J35,'Invoice Charges Detail'!$M$11:$M$550)</f>
        <v>0</v>
      </c>
    </row>
    <row r="36" spans="1:11" ht="15.75" customHeight="1" x14ac:dyDescent="0.2">
      <c r="A36" s="177" t="str">
        <f>IF('Classifications and Fees'!A40=0,"",'Classifications and Fees'!A40)</f>
        <v/>
      </c>
      <c r="B36" s="136">
        <f>SUMIF('Invoice Charges Detail'!$K$11:$K$550,'Summary - Classification &amp; Name'!A36,'Invoice Charges Detail'!$M$11:$M$550)</f>
        <v>0</v>
      </c>
      <c r="D36" s="177" t="str">
        <f>IF('Classifications and Fees'!E40=0,"",'Classifications and Fees'!E40)</f>
        <v/>
      </c>
      <c r="E36" s="136">
        <f ca="1">SUMIF('Invoice Charges Detail'!$D$11:$K$550,'Summary - Classification &amp; Name'!D36,'Invoice Charges Detail'!$M$11:$M$550)</f>
        <v>0</v>
      </c>
      <c r="G36" s="177" t="str">
        <f>IF('Classifications and Fees'!I40=0,"",'Classifications and Fees'!I40)</f>
        <v/>
      </c>
      <c r="H36" s="136">
        <f>SUMIF('Invoice Charges Detail'!$D$11:$D$550,'Summary - Classification &amp; Name'!G36,'Invoice Charges Detail'!$M$11:$M$550)</f>
        <v>0</v>
      </c>
      <c r="J36" s="177" t="str">
        <f>IF('Classifications and Fees'!M40=0,"",'Classifications and Fees'!M40)</f>
        <v/>
      </c>
      <c r="K36" s="136">
        <f>SUMIF('Invoice Charges Detail'!$D$11:$D$550,'Summary - Classification &amp; Name'!J36,'Invoice Charges Detail'!$M$11:$M$550)</f>
        <v>0</v>
      </c>
    </row>
    <row r="37" spans="1:11" ht="15.75" customHeight="1" x14ac:dyDescent="0.2">
      <c r="A37" s="177" t="str">
        <f>IF('Classifications and Fees'!A41=0,"",'Classifications and Fees'!A41)</f>
        <v/>
      </c>
      <c r="B37" s="136">
        <f>SUMIF('Invoice Charges Detail'!$K$11:$K$550,'Summary - Classification &amp; Name'!A37,'Invoice Charges Detail'!$M$11:$M$550)</f>
        <v>0</v>
      </c>
      <c r="D37" s="177" t="str">
        <f>IF('Classifications and Fees'!E41=0,"",'Classifications and Fees'!E41)</f>
        <v/>
      </c>
      <c r="E37" s="136">
        <f ca="1">SUMIF('Invoice Charges Detail'!$D$11:$K$550,'Summary - Classification &amp; Name'!D37,'Invoice Charges Detail'!$M$11:$M$550)</f>
        <v>0</v>
      </c>
      <c r="G37" s="177" t="str">
        <f>IF('Classifications and Fees'!I41=0,"",'Classifications and Fees'!I41)</f>
        <v/>
      </c>
      <c r="H37" s="136">
        <f>SUMIF('Invoice Charges Detail'!$D$11:$D$550,'Summary - Classification &amp; Name'!G37,'Invoice Charges Detail'!$M$11:$M$550)</f>
        <v>0</v>
      </c>
      <c r="J37" s="177" t="str">
        <f>IF('Classifications and Fees'!M41=0,"",'Classifications and Fees'!M41)</f>
        <v/>
      </c>
      <c r="K37" s="136">
        <f>SUMIF('Invoice Charges Detail'!$D$11:$D$550,'Summary - Classification &amp; Name'!J37,'Invoice Charges Detail'!$M$11:$M$550)</f>
        <v>0</v>
      </c>
    </row>
    <row r="38" spans="1:11" ht="15.75" customHeight="1" x14ac:dyDescent="0.2">
      <c r="A38" s="177" t="str">
        <f>IF('Classifications and Fees'!A42=0,"",'Classifications and Fees'!A42)</f>
        <v/>
      </c>
      <c r="B38" s="136">
        <f>SUMIF('Invoice Charges Detail'!$K$11:$K$550,'Summary - Classification &amp; Name'!A38,'Invoice Charges Detail'!$M$11:$M$550)</f>
        <v>0</v>
      </c>
      <c r="D38" s="177" t="str">
        <f>IF('Classifications and Fees'!E42=0,"",'Classifications and Fees'!E42)</f>
        <v/>
      </c>
      <c r="E38" s="136">
        <f ca="1">SUMIF('Invoice Charges Detail'!$D$11:$K$550,'Summary - Classification &amp; Name'!D38,'Invoice Charges Detail'!$M$11:$M$550)</f>
        <v>0</v>
      </c>
      <c r="G38" s="177" t="str">
        <f>IF('Classifications and Fees'!I42=0,"",'Classifications and Fees'!I42)</f>
        <v/>
      </c>
      <c r="H38" s="136">
        <f>SUMIF('Invoice Charges Detail'!$D$11:$D$550,'Summary - Classification &amp; Name'!G38,'Invoice Charges Detail'!$M$11:$M$550)</f>
        <v>0</v>
      </c>
      <c r="J38" s="177" t="str">
        <f>IF('Classifications and Fees'!M42=0,"",'Classifications and Fees'!M42)</f>
        <v/>
      </c>
      <c r="K38" s="136">
        <f>SUMIF('Invoice Charges Detail'!$D$11:$D$550,'Summary - Classification &amp; Name'!J38,'Invoice Charges Detail'!$M$11:$M$550)</f>
        <v>0</v>
      </c>
    </row>
    <row r="39" spans="1:11" ht="15.75" customHeight="1" x14ac:dyDescent="0.2">
      <c r="A39" s="177" t="str">
        <f>IF('Classifications and Fees'!A43=0,"",'Classifications and Fees'!A43)</f>
        <v/>
      </c>
      <c r="B39" s="136">
        <f>SUMIF('Invoice Charges Detail'!$K$11:$K$550,'Summary - Classification &amp; Name'!A39,'Invoice Charges Detail'!$M$11:$M$550)</f>
        <v>0</v>
      </c>
      <c r="D39" s="177" t="str">
        <f>IF('Classifications and Fees'!E43=0,"",'Classifications and Fees'!E43)</f>
        <v/>
      </c>
      <c r="E39" s="136">
        <f ca="1">SUMIF('Invoice Charges Detail'!$D$11:$K$550,'Summary - Classification &amp; Name'!D39,'Invoice Charges Detail'!$M$11:$M$550)</f>
        <v>0</v>
      </c>
      <c r="G39" s="177" t="str">
        <f>IF('Classifications and Fees'!I43=0,"",'Classifications and Fees'!I43)</f>
        <v/>
      </c>
      <c r="H39" s="136">
        <f>SUMIF('Invoice Charges Detail'!$D$11:$D$550,'Summary - Classification &amp; Name'!G39,'Invoice Charges Detail'!$M$11:$M$550)</f>
        <v>0</v>
      </c>
      <c r="J39" s="177" t="str">
        <f>IF('Classifications and Fees'!M43=0,"",'Classifications and Fees'!M43)</f>
        <v/>
      </c>
      <c r="K39" s="136">
        <f>SUMIF('Invoice Charges Detail'!$D$11:$D$550,'Summary - Classification &amp; Name'!J39,'Invoice Charges Detail'!$M$11:$M$550)</f>
        <v>0</v>
      </c>
    </row>
    <row r="40" spans="1:11" ht="15.75" customHeight="1" x14ac:dyDescent="0.2">
      <c r="A40" s="177" t="str">
        <f>IF('Classifications and Fees'!A44=0,"",'Classifications and Fees'!A44)</f>
        <v/>
      </c>
      <c r="B40" s="136">
        <f>SUMIF('Invoice Charges Detail'!$K$11:$K$550,'Summary - Classification &amp; Name'!A40,'Invoice Charges Detail'!$M$11:$M$550)</f>
        <v>0</v>
      </c>
      <c r="D40" s="177" t="str">
        <f>IF('Classifications and Fees'!E44=0,"",'Classifications and Fees'!E44)</f>
        <v/>
      </c>
      <c r="E40" s="136">
        <f ca="1">SUMIF('Invoice Charges Detail'!$D$11:$K$550,'Summary - Classification &amp; Name'!D40,'Invoice Charges Detail'!$M$11:$M$550)</f>
        <v>0</v>
      </c>
      <c r="G40" s="177" t="str">
        <f>IF('Classifications and Fees'!I44=0,"",'Classifications and Fees'!I44)</f>
        <v/>
      </c>
      <c r="H40" s="136">
        <f>SUMIF('Invoice Charges Detail'!$D$11:$D$550,'Summary - Classification &amp; Name'!G40,'Invoice Charges Detail'!$M$11:$M$550)</f>
        <v>0</v>
      </c>
      <c r="J40" s="177" t="str">
        <f>IF('Classifications and Fees'!M44=0,"",'Classifications and Fees'!M44)</f>
        <v/>
      </c>
      <c r="K40" s="136">
        <f>SUMIF('Invoice Charges Detail'!$D$11:$D$550,'Summary - Classification &amp; Name'!J40,'Invoice Charges Detail'!$M$11:$M$550)</f>
        <v>0</v>
      </c>
    </row>
    <row r="41" spans="1:11" ht="15.75" customHeight="1" x14ac:dyDescent="0.2">
      <c r="A41" s="177" t="str">
        <f>IF('Classifications and Fees'!A45=0,"",'Classifications and Fees'!A45)</f>
        <v/>
      </c>
      <c r="B41" s="136">
        <f>SUMIF('Invoice Charges Detail'!$K$11:$K$550,'Summary - Classification &amp; Name'!A41,'Invoice Charges Detail'!$M$11:$M$550)</f>
        <v>0</v>
      </c>
      <c r="D41" s="177" t="str">
        <f>IF('Classifications and Fees'!E45=0,"",'Classifications and Fees'!E45)</f>
        <v/>
      </c>
      <c r="E41" s="136">
        <f ca="1">SUMIF('Invoice Charges Detail'!$D$11:$K$550,'Summary - Classification &amp; Name'!D41,'Invoice Charges Detail'!$M$11:$M$550)</f>
        <v>0</v>
      </c>
      <c r="G41" s="177" t="str">
        <f>IF('Classifications and Fees'!I45=0,"",'Classifications and Fees'!I45)</f>
        <v/>
      </c>
      <c r="H41" s="136">
        <f>SUMIF('Invoice Charges Detail'!$D$11:$D$550,'Summary - Classification &amp; Name'!G41,'Invoice Charges Detail'!$M$11:$M$550)</f>
        <v>0</v>
      </c>
      <c r="J41" s="177" t="str">
        <f>IF('Classifications and Fees'!M45=0,"",'Classifications and Fees'!M45)</f>
        <v/>
      </c>
      <c r="K41" s="136">
        <f>SUMIF('Invoice Charges Detail'!$D$11:$D$550,'Summary - Classification &amp; Name'!J41,'Invoice Charges Detail'!$M$11:$M$550)</f>
        <v>0</v>
      </c>
    </row>
    <row r="42" spans="1:11" ht="15.75" customHeight="1" x14ac:dyDescent="0.2">
      <c r="A42" s="177" t="str">
        <f>IF('Classifications and Fees'!A46=0,"",'Classifications and Fees'!A46)</f>
        <v/>
      </c>
      <c r="B42" s="136">
        <f>SUMIF('Invoice Charges Detail'!$K$11:$K$550,'Summary - Classification &amp; Name'!A42,'Invoice Charges Detail'!$M$11:$M$550)</f>
        <v>0</v>
      </c>
      <c r="D42" s="177" t="str">
        <f>IF('Classifications and Fees'!E46=0,"",'Classifications and Fees'!E46)</f>
        <v/>
      </c>
      <c r="E42" s="136">
        <f ca="1">SUMIF('Invoice Charges Detail'!$D$11:$K$550,'Summary - Classification &amp; Name'!D42,'Invoice Charges Detail'!$M$11:$M$550)</f>
        <v>0</v>
      </c>
      <c r="G42" s="177" t="str">
        <f>IF('Classifications and Fees'!I46=0,"",'Classifications and Fees'!I46)</f>
        <v/>
      </c>
      <c r="H42" s="136">
        <f>SUMIF('Invoice Charges Detail'!$D$11:$D$550,'Summary - Classification &amp; Name'!G42,'Invoice Charges Detail'!$M$11:$M$550)</f>
        <v>0</v>
      </c>
      <c r="J42" s="177" t="str">
        <f>IF('Classifications and Fees'!M46=0,"",'Classifications and Fees'!M46)</f>
        <v/>
      </c>
      <c r="K42" s="136">
        <f>SUMIF('Invoice Charges Detail'!$D$11:$D$550,'Summary - Classification &amp; Name'!J42,'Invoice Charges Detail'!$M$11:$M$550)</f>
        <v>0</v>
      </c>
    </row>
    <row r="43" spans="1:11" ht="15.75" customHeight="1" x14ac:dyDescent="0.2">
      <c r="A43" s="177" t="str">
        <f>IF('Classifications and Fees'!A47=0,"",'Classifications and Fees'!A47)</f>
        <v/>
      </c>
      <c r="B43" s="136">
        <f>SUMIF('Invoice Charges Detail'!$K$11:$K$550,'Summary - Classification &amp; Name'!A43,'Invoice Charges Detail'!$M$11:$M$550)</f>
        <v>0</v>
      </c>
      <c r="D43" s="177" t="str">
        <f>IF('Classifications and Fees'!E47=0,"",'Classifications and Fees'!E47)</f>
        <v/>
      </c>
      <c r="E43" s="136">
        <f ca="1">SUMIF('Invoice Charges Detail'!$D$11:$K$550,'Summary - Classification &amp; Name'!D43,'Invoice Charges Detail'!$M$11:$M$550)</f>
        <v>0</v>
      </c>
      <c r="G43" s="177" t="str">
        <f>IF('Classifications and Fees'!I47=0,"",'Classifications and Fees'!I47)</f>
        <v/>
      </c>
      <c r="H43" s="136">
        <f>SUMIF('Invoice Charges Detail'!$D$11:$D$550,'Summary - Classification &amp; Name'!G43,'Invoice Charges Detail'!$M$11:$M$550)</f>
        <v>0</v>
      </c>
      <c r="J43" s="177" t="str">
        <f>IF('Classifications and Fees'!M47=0,"",'Classifications and Fees'!M47)</f>
        <v/>
      </c>
      <c r="K43" s="136">
        <f>SUMIF('Invoice Charges Detail'!$D$11:$D$550,'Summary - Classification &amp; Name'!J43,'Invoice Charges Detail'!$M$11:$M$550)</f>
        <v>0</v>
      </c>
    </row>
    <row r="44" spans="1:11" ht="15.75" customHeight="1" x14ac:dyDescent="0.2">
      <c r="A44" s="177" t="str">
        <f>IF('Classifications and Fees'!A48=0,"",'Classifications and Fees'!A48)</f>
        <v/>
      </c>
      <c r="B44" s="136">
        <f>SUMIF('Invoice Charges Detail'!$K$11:$K$550,'Summary - Classification &amp; Name'!A44,'Invoice Charges Detail'!$M$11:$M$550)</f>
        <v>0</v>
      </c>
      <c r="D44" s="177" t="str">
        <f>IF('Classifications and Fees'!E48=0,"",'Classifications and Fees'!E48)</f>
        <v/>
      </c>
      <c r="E44" s="136">
        <f ca="1">SUMIF('Invoice Charges Detail'!$D$11:$K$550,'Summary - Classification &amp; Name'!D44,'Invoice Charges Detail'!$M$11:$M$550)</f>
        <v>0</v>
      </c>
      <c r="G44" s="177" t="str">
        <f>IF('Classifications and Fees'!I48=0,"",'Classifications and Fees'!I48)</f>
        <v/>
      </c>
      <c r="H44" s="136">
        <f>SUMIF('Invoice Charges Detail'!$D$11:$D$550,'Summary - Classification &amp; Name'!G44,'Invoice Charges Detail'!$M$11:$M$550)</f>
        <v>0</v>
      </c>
      <c r="J44" s="177" t="str">
        <f>IF('Classifications and Fees'!M48=0,"",'Classifications and Fees'!M48)</f>
        <v/>
      </c>
      <c r="K44" s="136">
        <f>SUMIF('Invoice Charges Detail'!$D$11:$D$550,'Summary - Classification &amp; Name'!J44,'Invoice Charges Detail'!$M$11:$M$550)</f>
        <v>0</v>
      </c>
    </row>
    <row r="45" spans="1:11" ht="15.75" customHeight="1" x14ac:dyDescent="0.2">
      <c r="A45" s="177" t="str">
        <f>IF('Classifications and Fees'!A49=0,"",'Classifications and Fees'!A49)</f>
        <v/>
      </c>
      <c r="B45" s="136">
        <f>SUMIF('Invoice Charges Detail'!$K$11:$K$550,'Summary - Classification &amp; Name'!A45,'Invoice Charges Detail'!$M$11:$M$550)</f>
        <v>0</v>
      </c>
      <c r="D45" s="177" t="str">
        <f>IF('Classifications and Fees'!E49=0,"",'Classifications and Fees'!E49)</f>
        <v/>
      </c>
      <c r="E45" s="136">
        <f ca="1">SUMIF('Invoice Charges Detail'!$D$11:$K$550,'Summary - Classification &amp; Name'!D45,'Invoice Charges Detail'!$M$11:$M$550)</f>
        <v>0</v>
      </c>
      <c r="G45" s="177" t="str">
        <f>IF('Classifications and Fees'!I49=0,"",'Classifications and Fees'!I49)</f>
        <v/>
      </c>
      <c r="H45" s="136">
        <f>SUMIF('Invoice Charges Detail'!$D$11:$D$550,'Summary - Classification &amp; Name'!G45,'Invoice Charges Detail'!$M$11:$M$550)</f>
        <v>0</v>
      </c>
      <c r="J45" s="177" t="str">
        <f>IF('Classifications and Fees'!M49=0,"",'Classifications and Fees'!M49)</f>
        <v/>
      </c>
      <c r="K45" s="136">
        <f>SUMIF('Invoice Charges Detail'!$D$11:$D$550,'Summary - Classification &amp; Name'!J45,'Invoice Charges Detail'!$M$11:$M$550)</f>
        <v>0</v>
      </c>
    </row>
    <row r="46" spans="1:11" ht="15.75" customHeight="1" x14ac:dyDescent="0.2">
      <c r="A46" s="177" t="str">
        <f>IF('Classifications and Fees'!A50=0,"",'Classifications and Fees'!A50)</f>
        <v/>
      </c>
      <c r="B46" s="136">
        <f>SUMIF('Invoice Charges Detail'!$K$11:$K$550,'Summary - Classification &amp; Name'!A46,'Invoice Charges Detail'!$M$11:$M$550)</f>
        <v>0</v>
      </c>
      <c r="D46" s="177" t="str">
        <f>IF('Classifications and Fees'!E50=0,"",'Classifications and Fees'!E50)</f>
        <v/>
      </c>
      <c r="E46" s="136">
        <f ca="1">SUMIF('Invoice Charges Detail'!$D$11:$K$550,'Summary - Classification &amp; Name'!D46,'Invoice Charges Detail'!$M$11:$M$550)</f>
        <v>0</v>
      </c>
      <c r="G46" s="177" t="str">
        <f>IF('Classifications and Fees'!I50=0,"",'Classifications and Fees'!I50)</f>
        <v/>
      </c>
      <c r="H46" s="136">
        <f>SUMIF('Invoice Charges Detail'!$D$11:$D$550,'Summary - Classification &amp; Name'!G46,'Invoice Charges Detail'!$M$11:$M$550)</f>
        <v>0</v>
      </c>
      <c r="J46" s="177" t="str">
        <f>IF('Classifications and Fees'!M50=0,"",'Classifications and Fees'!M50)</f>
        <v/>
      </c>
      <c r="K46" s="136">
        <f>SUMIF('Invoice Charges Detail'!$D$11:$D$550,'Summary - Classification &amp; Name'!J46,'Invoice Charges Detail'!$M$11:$M$550)</f>
        <v>0</v>
      </c>
    </row>
    <row r="47" spans="1:11" ht="15.75" customHeight="1" x14ac:dyDescent="0.2">
      <c r="A47" s="177" t="str">
        <f>IF('Classifications and Fees'!A51=0,"",'Classifications and Fees'!A51)</f>
        <v/>
      </c>
      <c r="B47" s="136">
        <f>SUMIF('Invoice Charges Detail'!$K$11:$K$550,'Summary - Classification &amp; Name'!A47,'Invoice Charges Detail'!$M$11:$M$550)</f>
        <v>0</v>
      </c>
      <c r="D47" s="177" t="str">
        <f>IF('Classifications and Fees'!E51=0,"",'Classifications and Fees'!E51)</f>
        <v/>
      </c>
      <c r="E47" s="136">
        <f ca="1">SUMIF('Invoice Charges Detail'!$D$11:$K$550,'Summary - Classification &amp; Name'!D47,'Invoice Charges Detail'!$M$11:$M$550)</f>
        <v>0</v>
      </c>
      <c r="G47" s="177" t="str">
        <f>IF('Classifications and Fees'!I51=0,"",'Classifications and Fees'!I51)</f>
        <v/>
      </c>
      <c r="H47" s="136">
        <f>SUMIF('Invoice Charges Detail'!$D$11:$D$550,'Summary - Classification &amp; Name'!G47,'Invoice Charges Detail'!$M$11:$M$550)</f>
        <v>0</v>
      </c>
      <c r="J47" s="177" t="str">
        <f>IF('Classifications and Fees'!M51=0,"",'Classifications and Fees'!M51)</f>
        <v/>
      </c>
      <c r="K47" s="136">
        <f>SUMIF('Invoice Charges Detail'!$D$11:$D$550,'Summary - Classification &amp; Name'!J47,'Invoice Charges Detail'!$M$11:$M$550)</f>
        <v>0</v>
      </c>
    </row>
    <row r="48" spans="1:11" ht="15.75" customHeight="1" x14ac:dyDescent="0.2">
      <c r="A48" s="177" t="str">
        <f>IF('Classifications and Fees'!A52=0,"",'Classifications and Fees'!A52)</f>
        <v/>
      </c>
      <c r="B48" s="136">
        <f>SUMIF('Invoice Charges Detail'!$K$11:$K$550,'Summary - Classification &amp; Name'!A48,'Invoice Charges Detail'!$M$11:$M$550)</f>
        <v>0</v>
      </c>
      <c r="D48" s="177" t="str">
        <f>IF('Classifications and Fees'!E52=0,"",'Classifications and Fees'!E52)</f>
        <v/>
      </c>
      <c r="E48" s="136">
        <f ca="1">SUMIF('Invoice Charges Detail'!$D$11:$K$550,'Summary - Classification &amp; Name'!D48,'Invoice Charges Detail'!$M$11:$M$550)</f>
        <v>0</v>
      </c>
      <c r="G48" s="177" t="str">
        <f>IF('Classifications and Fees'!I52=0,"",'Classifications and Fees'!I52)</f>
        <v/>
      </c>
      <c r="H48" s="136">
        <f>SUMIF('Invoice Charges Detail'!$D$11:$D$550,'Summary - Classification &amp; Name'!G48,'Invoice Charges Detail'!$M$11:$M$550)</f>
        <v>0</v>
      </c>
      <c r="J48" s="177" t="str">
        <f>IF('Classifications and Fees'!M52=0,"",'Classifications and Fees'!M52)</f>
        <v/>
      </c>
      <c r="K48" s="136">
        <f>SUMIF('Invoice Charges Detail'!$D$11:$D$550,'Summary - Classification &amp; Name'!J48,'Invoice Charges Detail'!$M$11:$M$550)</f>
        <v>0</v>
      </c>
    </row>
    <row r="49" spans="1:11" ht="15.75" customHeight="1" x14ac:dyDescent="0.2">
      <c r="A49" s="177" t="str">
        <f>IF('Classifications and Fees'!A53=0,"",'Classifications and Fees'!A53)</f>
        <v/>
      </c>
      <c r="B49" s="136">
        <f>SUMIF('Invoice Charges Detail'!$K$11:$K$550,'Summary - Classification &amp; Name'!A49,'Invoice Charges Detail'!$M$11:$M$550)</f>
        <v>0</v>
      </c>
      <c r="D49" s="177" t="str">
        <f>IF('Classifications and Fees'!E53=0,"",'Classifications and Fees'!E53)</f>
        <v/>
      </c>
      <c r="E49" s="136">
        <f ca="1">SUMIF('Invoice Charges Detail'!$D$11:$K$550,'Summary - Classification &amp; Name'!D49,'Invoice Charges Detail'!$M$11:$M$550)</f>
        <v>0</v>
      </c>
      <c r="G49" s="177" t="str">
        <f>IF('Classifications and Fees'!I53=0,"",'Classifications and Fees'!I53)</f>
        <v/>
      </c>
      <c r="H49" s="136">
        <f>SUMIF('Invoice Charges Detail'!$D$11:$D$550,'Summary - Classification &amp; Name'!G49,'Invoice Charges Detail'!$M$11:$M$550)</f>
        <v>0</v>
      </c>
      <c r="J49" s="177" t="str">
        <f>IF('Classifications and Fees'!M53=0,"",'Classifications and Fees'!M53)</f>
        <v/>
      </c>
      <c r="K49" s="136">
        <f>SUMIF('Invoice Charges Detail'!$D$11:$D$550,'Summary - Classification &amp; Name'!J49,'Invoice Charges Detail'!$M$11:$M$550)</f>
        <v>0</v>
      </c>
    </row>
    <row r="50" spans="1:11" ht="15.75" customHeight="1" x14ac:dyDescent="0.2">
      <c r="A50" s="177" t="str">
        <f>IF('Classifications and Fees'!A54=0,"",'Classifications and Fees'!A54)</f>
        <v/>
      </c>
      <c r="B50" s="136">
        <f>SUMIF('Invoice Charges Detail'!$K$11:$K$550,'Summary - Classification &amp; Name'!A50,'Invoice Charges Detail'!$M$11:$M$550)</f>
        <v>0</v>
      </c>
      <c r="D50" s="177" t="str">
        <f>IF('Classifications and Fees'!E54=0,"",'Classifications and Fees'!E54)</f>
        <v/>
      </c>
      <c r="E50" s="136">
        <f ca="1">SUMIF('Invoice Charges Detail'!$D$11:$K$550,'Summary - Classification &amp; Name'!D50,'Invoice Charges Detail'!$M$11:$M$550)</f>
        <v>0</v>
      </c>
      <c r="G50" s="177" t="str">
        <f>IF('Classifications and Fees'!I54=0,"",'Classifications and Fees'!I54)</f>
        <v/>
      </c>
      <c r="H50" s="136">
        <f>SUMIF('Invoice Charges Detail'!$D$11:$D$550,'Summary - Classification &amp; Name'!G50,'Invoice Charges Detail'!$M$11:$M$550)</f>
        <v>0</v>
      </c>
      <c r="J50" s="177" t="str">
        <f>IF('Classifications and Fees'!M54=0,"",'Classifications and Fees'!M54)</f>
        <v/>
      </c>
      <c r="K50" s="136">
        <f>SUMIF('Invoice Charges Detail'!$D$11:$D$550,'Summary - Classification &amp; Name'!J50,'Invoice Charges Detail'!$M$11:$M$550)</f>
        <v>0</v>
      </c>
    </row>
    <row r="51" spans="1:11" ht="15.75" customHeight="1" x14ac:dyDescent="0.2">
      <c r="A51" s="177" t="str">
        <f>IF('Classifications and Fees'!A55=0,"",'Classifications and Fees'!A55)</f>
        <v/>
      </c>
      <c r="B51" s="136">
        <f>SUMIF('Invoice Charges Detail'!$K$11:$K$550,'Summary - Classification &amp; Name'!A51,'Invoice Charges Detail'!$M$11:$M$550)</f>
        <v>0</v>
      </c>
      <c r="D51" s="177" t="str">
        <f>IF('Classifications and Fees'!E55=0,"",'Classifications and Fees'!E55)</f>
        <v/>
      </c>
      <c r="E51" s="136">
        <f ca="1">SUMIF('Invoice Charges Detail'!$D$11:$K$550,'Summary - Classification &amp; Name'!D51,'Invoice Charges Detail'!$M$11:$M$550)</f>
        <v>0</v>
      </c>
      <c r="G51" s="177" t="str">
        <f>IF('Classifications and Fees'!I55=0,"",'Classifications and Fees'!I55)</f>
        <v/>
      </c>
      <c r="H51" s="136">
        <f>SUMIF('Invoice Charges Detail'!$D$11:$D$550,'Summary - Classification &amp; Name'!G51,'Invoice Charges Detail'!$M$11:$M$550)</f>
        <v>0</v>
      </c>
      <c r="J51" s="177" t="str">
        <f>IF('Classifications and Fees'!M55=0,"",'Classifications and Fees'!M55)</f>
        <v/>
      </c>
      <c r="K51" s="136">
        <f>SUMIF('Invoice Charges Detail'!$D$11:$D$550,'Summary - Classification &amp; Name'!J51,'Invoice Charges Detail'!$M$11:$M$550)</f>
        <v>0</v>
      </c>
    </row>
    <row r="52" spans="1:11" ht="15.75" customHeight="1" x14ac:dyDescent="0.2">
      <c r="A52" s="177" t="str">
        <f>IF('Classifications and Fees'!A56=0,"",'Classifications and Fees'!A56)</f>
        <v/>
      </c>
      <c r="B52" s="136">
        <f>SUMIF('Invoice Charges Detail'!$K$11:$K$550,'Summary - Classification &amp; Name'!A52,'Invoice Charges Detail'!$M$11:$M$550)</f>
        <v>0</v>
      </c>
      <c r="D52" s="177" t="str">
        <f>IF('Classifications and Fees'!E56=0,"",'Classifications and Fees'!E56)</f>
        <v/>
      </c>
      <c r="E52" s="136">
        <f ca="1">SUMIF('Invoice Charges Detail'!$D$11:$K$550,'Summary - Classification &amp; Name'!D52,'Invoice Charges Detail'!$M$11:$M$550)</f>
        <v>0</v>
      </c>
      <c r="G52" s="177" t="str">
        <f>IF('Classifications and Fees'!I56=0,"",'Classifications and Fees'!I56)</f>
        <v/>
      </c>
      <c r="H52" s="136">
        <f>SUMIF('Invoice Charges Detail'!$D$11:$D$550,'Summary - Classification &amp; Name'!G52,'Invoice Charges Detail'!$M$11:$M$550)</f>
        <v>0</v>
      </c>
      <c r="J52" s="177" t="str">
        <f>IF('Classifications and Fees'!M56=0,"",'Classifications and Fees'!M56)</f>
        <v/>
      </c>
      <c r="K52" s="136">
        <f>SUMIF('Invoice Charges Detail'!$D$11:$D$550,'Summary - Classification &amp; Name'!J52,'Invoice Charges Detail'!$M$11:$M$550)</f>
        <v>0</v>
      </c>
    </row>
    <row r="53" spans="1:11" ht="15.75" customHeight="1" x14ac:dyDescent="0.2">
      <c r="A53" s="177" t="str">
        <f>IF('Classifications and Fees'!A57=0,"",'Classifications and Fees'!A57)</f>
        <v/>
      </c>
      <c r="B53" s="136">
        <f>SUMIF('Invoice Charges Detail'!$K$11:$K$550,'Summary - Classification &amp; Name'!A53,'Invoice Charges Detail'!$M$11:$M$550)</f>
        <v>0</v>
      </c>
      <c r="D53" s="177" t="str">
        <f>IF('Classifications and Fees'!E57=0,"",'Classifications and Fees'!E57)</f>
        <v/>
      </c>
      <c r="E53" s="136">
        <f ca="1">SUMIF('Invoice Charges Detail'!$D$11:$K$550,'Summary - Classification &amp; Name'!D53,'Invoice Charges Detail'!$M$11:$M$550)</f>
        <v>0</v>
      </c>
      <c r="G53" s="177" t="str">
        <f>IF('Classifications and Fees'!I57=0,"",'Classifications and Fees'!I57)</f>
        <v/>
      </c>
      <c r="H53" s="136">
        <f>SUMIF('Invoice Charges Detail'!$D$11:$D$550,'Summary - Classification &amp; Name'!G53,'Invoice Charges Detail'!$M$11:$M$550)</f>
        <v>0</v>
      </c>
      <c r="J53" s="177" t="str">
        <f>IF('Classifications and Fees'!M57=0,"",'Classifications and Fees'!M57)</f>
        <v/>
      </c>
      <c r="K53" s="136">
        <f>SUMIF('Invoice Charges Detail'!$D$11:$D$550,'Summary - Classification &amp; Name'!J53,'Invoice Charges Detail'!$M$11:$M$550)</f>
        <v>0</v>
      </c>
    </row>
    <row r="54" spans="1:11" ht="15.75" customHeight="1" x14ac:dyDescent="0.2">
      <c r="A54" s="177" t="str">
        <f>IF('Classifications and Fees'!A58=0,"",'Classifications and Fees'!A58)</f>
        <v/>
      </c>
      <c r="B54" s="136">
        <f>SUMIF('Invoice Charges Detail'!$K$11:$K$550,'Summary - Classification &amp; Name'!A54,'Invoice Charges Detail'!$M$11:$M$550)</f>
        <v>0</v>
      </c>
      <c r="D54" s="177" t="str">
        <f>IF('Classifications and Fees'!E58=0,"",'Classifications and Fees'!E58)</f>
        <v/>
      </c>
      <c r="E54" s="136">
        <f ca="1">SUMIF('Invoice Charges Detail'!$D$11:$K$550,'Summary - Classification &amp; Name'!D54,'Invoice Charges Detail'!$M$11:$M$550)</f>
        <v>0</v>
      </c>
      <c r="G54" s="177" t="str">
        <f>IF('Classifications and Fees'!I58=0,"",'Classifications and Fees'!I58)</f>
        <v/>
      </c>
      <c r="H54" s="136">
        <f>SUMIF('Invoice Charges Detail'!$D$11:$D$550,'Summary - Classification &amp; Name'!G54,'Invoice Charges Detail'!$M$11:$M$550)</f>
        <v>0</v>
      </c>
      <c r="J54" s="177" t="str">
        <f>IF('Classifications and Fees'!M58=0,"",'Classifications and Fees'!M58)</f>
        <v/>
      </c>
      <c r="K54" s="136">
        <f>SUMIF('Invoice Charges Detail'!$D$11:$D$550,'Summary - Classification &amp; Name'!J54,'Invoice Charges Detail'!$M$11:$M$550)</f>
        <v>0</v>
      </c>
    </row>
    <row r="55" spans="1:11" ht="15.75" customHeight="1" x14ac:dyDescent="0.2">
      <c r="A55" s="177" t="str">
        <f>IF('Classifications and Fees'!A59=0,"",'Classifications and Fees'!A59)</f>
        <v/>
      </c>
      <c r="B55" s="136">
        <f>SUMIF('Invoice Charges Detail'!$K$11:$K$550,'Summary - Classification &amp; Name'!A55,'Invoice Charges Detail'!$M$11:$M$550)</f>
        <v>0</v>
      </c>
      <c r="D55" s="177" t="str">
        <f>IF('Classifications and Fees'!E59=0,"",'Classifications and Fees'!E59)</f>
        <v/>
      </c>
      <c r="E55" s="136">
        <f ca="1">SUMIF('Invoice Charges Detail'!$D$11:$K$550,'Summary - Classification &amp; Name'!D55,'Invoice Charges Detail'!$M$11:$M$550)</f>
        <v>0</v>
      </c>
      <c r="G55" s="177" t="str">
        <f>IF('Classifications and Fees'!I59=0,"",'Classifications and Fees'!I59)</f>
        <v/>
      </c>
      <c r="H55" s="136">
        <f>SUMIF('Invoice Charges Detail'!$D$11:$D$550,'Summary - Classification &amp; Name'!G55,'Invoice Charges Detail'!$M$11:$M$550)</f>
        <v>0</v>
      </c>
      <c r="J55" s="177" t="str">
        <f>IF('Classifications and Fees'!M59=0,"",'Classifications and Fees'!M59)</f>
        <v/>
      </c>
      <c r="K55" s="136">
        <f>SUMIF('Invoice Charges Detail'!$D$11:$D$550,'Summary - Classification &amp; Name'!J55,'Invoice Charges Detail'!$M$11:$M$550)</f>
        <v>0</v>
      </c>
    </row>
    <row r="56" spans="1:11" ht="15.75" customHeight="1" x14ac:dyDescent="0.2">
      <c r="A56" s="177" t="str">
        <f>IF('Classifications and Fees'!A60=0,"",'Classifications and Fees'!A60)</f>
        <v/>
      </c>
      <c r="B56" s="136">
        <f>SUMIF('Invoice Charges Detail'!$K$11:$K$550,'Summary - Classification &amp; Name'!A56,'Invoice Charges Detail'!$M$11:$M$550)</f>
        <v>0</v>
      </c>
      <c r="D56" s="177" t="str">
        <f>IF('Classifications and Fees'!E60=0,"",'Classifications and Fees'!E60)</f>
        <v/>
      </c>
      <c r="E56" s="136">
        <f ca="1">SUMIF('Invoice Charges Detail'!$D$11:$K$550,'Summary - Classification &amp; Name'!D56,'Invoice Charges Detail'!$M$11:$M$550)</f>
        <v>0</v>
      </c>
      <c r="G56" s="177" t="str">
        <f>IF('Classifications and Fees'!I60=0,"",'Classifications and Fees'!I60)</f>
        <v/>
      </c>
      <c r="H56" s="136">
        <f>SUMIF('Invoice Charges Detail'!$D$11:$D$550,'Summary - Classification &amp; Name'!G56,'Invoice Charges Detail'!$M$11:$M$550)</f>
        <v>0</v>
      </c>
      <c r="J56" s="177" t="str">
        <f>IF('Classifications and Fees'!M60=0,"",'Classifications and Fees'!M60)</f>
        <v/>
      </c>
      <c r="K56" s="136">
        <f>SUMIF('Invoice Charges Detail'!$D$11:$D$550,'Summary - Classification &amp; Name'!J56,'Invoice Charges Detail'!$M$11:$M$550)</f>
        <v>0</v>
      </c>
    </row>
    <row r="57" spans="1:11" ht="15.75" customHeight="1" x14ac:dyDescent="0.2">
      <c r="A57" s="177" t="str">
        <f>IF('Classifications and Fees'!A61=0,"",'Classifications and Fees'!A61)</f>
        <v/>
      </c>
      <c r="B57" s="136">
        <f>SUMIF('Invoice Charges Detail'!$K$11:$K$550,'Summary - Classification &amp; Name'!A57,'Invoice Charges Detail'!$M$11:$M$550)</f>
        <v>0</v>
      </c>
      <c r="D57" s="177" t="str">
        <f>IF('Classifications and Fees'!E61=0,"",'Classifications and Fees'!E61)</f>
        <v/>
      </c>
      <c r="E57" s="136">
        <f ca="1">SUMIF('Invoice Charges Detail'!$D$11:$K$550,'Summary - Classification &amp; Name'!D57,'Invoice Charges Detail'!$M$11:$M$550)</f>
        <v>0</v>
      </c>
      <c r="G57" s="177" t="str">
        <f>IF('Classifications and Fees'!I61=0,"",'Classifications and Fees'!I61)</f>
        <v/>
      </c>
      <c r="H57" s="136">
        <f>SUMIF('Invoice Charges Detail'!$D$11:$D$550,'Summary - Classification &amp; Name'!G57,'Invoice Charges Detail'!$M$11:$M$550)</f>
        <v>0</v>
      </c>
      <c r="J57" s="177" t="str">
        <f>IF('Classifications and Fees'!M61=0,"",'Classifications and Fees'!M61)</f>
        <v/>
      </c>
      <c r="K57" s="136">
        <f>SUMIF('Invoice Charges Detail'!$D$11:$D$550,'Summary - Classification &amp; Name'!J57,'Invoice Charges Detail'!$M$11:$M$550)</f>
        <v>0</v>
      </c>
    </row>
    <row r="58" spans="1:11" ht="15.75" customHeight="1" x14ac:dyDescent="0.2">
      <c r="A58" s="177" t="str">
        <f>IF('Classifications and Fees'!A62=0,"",'Classifications and Fees'!A62)</f>
        <v/>
      </c>
      <c r="B58" s="136">
        <f>SUMIF('Invoice Charges Detail'!$K$11:$K$550,'Summary - Classification &amp; Name'!A58,'Invoice Charges Detail'!$M$11:$M$550)</f>
        <v>0</v>
      </c>
      <c r="D58" s="177" t="str">
        <f>IF('Classifications and Fees'!E62=0,"",'Classifications and Fees'!E62)</f>
        <v/>
      </c>
      <c r="E58" s="136">
        <f ca="1">SUMIF('Invoice Charges Detail'!$D$11:$K$550,'Summary - Classification &amp; Name'!D58,'Invoice Charges Detail'!$M$11:$M$550)</f>
        <v>0</v>
      </c>
      <c r="G58" s="177" t="str">
        <f>IF('Classifications and Fees'!I62=0,"",'Classifications and Fees'!I62)</f>
        <v/>
      </c>
      <c r="H58" s="136">
        <f>SUMIF('Invoice Charges Detail'!$D$11:$D$550,'Summary - Classification &amp; Name'!G58,'Invoice Charges Detail'!$M$11:$M$550)</f>
        <v>0</v>
      </c>
      <c r="J58" s="177" t="str">
        <f>IF('Classifications and Fees'!M62=0,"",'Classifications and Fees'!M62)</f>
        <v/>
      </c>
      <c r="K58" s="136">
        <f>SUMIF('Invoice Charges Detail'!$D$11:$D$550,'Summary - Classification &amp; Name'!J58,'Invoice Charges Detail'!$M$11:$M$550)</f>
        <v>0</v>
      </c>
    </row>
    <row r="59" spans="1:11" ht="15.75" customHeight="1" x14ac:dyDescent="0.2">
      <c r="A59" s="177" t="str">
        <f>IF('Classifications and Fees'!A63=0,"",'Classifications and Fees'!A63)</f>
        <v/>
      </c>
      <c r="B59" s="136">
        <f>SUMIF('Invoice Charges Detail'!$K$11:$K$550,'Summary - Classification &amp; Name'!A59,'Invoice Charges Detail'!$M$11:$M$550)</f>
        <v>0</v>
      </c>
      <c r="D59" s="177" t="str">
        <f>IF('Classifications and Fees'!E63=0,"",'Classifications and Fees'!E63)</f>
        <v/>
      </c>
      <c r="E59" s="136">
        <f ca="1">SUMIF('Invoice Charges Detail'!$D$11:$K$550,'Summary - Classification &amp; Name'!D59,'Invoice Charges Detail'!$M$11:$M$550)</f>
        <v>0</v>
      </c>
      <c r="G59" s="177" t="str">
        <f>IF('Classifications and Fees'!I63=0,"",'Classifications and Fees'!I63)</f>
        <v/>
      </c>
      <c r="H59" s="136">
        <f>SUMIF('Invoice Charges Detail'!$D$11:$D$550,'Summary - Classification &amp; Name'!G59,'Invoice Charges Detail'!$M$11:$M$550)</f>
        <v>0</v>
      </c>
      <c r="J59" s="177" t="str">
        <f>IF('Classifications and Fees'!M63=0,"",'Classifications and Fees'!M63)</f>
        <v/>
      </c>
      <c r="K59" s="136">
        <f>SUMIF('Invoice Charges Detail'!$D$11:$D$550,'Summary - Classification &amp; Name'!J59,'Invoice Charges Detail'!$M$11:$M$550)</f>
        <v>0</v>
      </c>
    </row>
    <row r="60" spans="1:11" ht="15.75" customHeight="1" x14ac:dyDescent="0.2">
      <c r="A60" s="177" t="str">
        <f>IF('Classifications and Fees'!A64=0,"",'Classifications and Fees'!A64)</f>
        <v/>
      </c>
      <c r="B60" s="136">
        <f>SUMIF('Invoice Charges Detail'!$K$11:$K$550,'Summary - Classification &amp; Name'!A60,'Invoice Charges Detail'!$M$11:$M$550)</f>
        <v>0</v>
      </c>
      <c r="D60" s="177" t="str">
        <f>IF('Classifications and Fees'!E64=0,"",'Classifications and Fees'!E64)</f>
        <v/>
      </c>
      <c r="E60" s="136">
        <f ca="1">SUMIF('Invoice Charges Detail'!$D$11:$K$550,'Summary - Classification &amp; Name'!D60,'Invoice Charges Detail'!$M$11:$M$550)</f>
        <v>0</v>
      </c>
      <c r="G60" s="177" t="str">
        <f>IF('Classifications and Fees'!I64=0,"",'Classifications and Fees'!I64)</f>
        <v/>
      </c>
      <c r="H60" s="136">
        <f>SUMIF('Invoice Charges Detail'!$D$11:$D$550,'Summary - Classification &amp; Name'!G60,'Invoice Charges Detail'!$M$11:$M$550)</f>
        <v>0</v>
      </c>
      <c r="J60" s="177" t="str">
        <f>IF('Classifications and Fees'!M64=0,"",'Classifications and Fees'!M64)</f>
        <v/>
      </c>
      <c r="K60" s="136">
        <f>SUMIF('Invoice Charges Detail'!$D$11:$D$550,'Summary - Classification &amp; Name'!J60,'Invoice Charges Detail'!$M$11:$M$550)</f>
        <v>0</v>
      </c>
    </row>
    <row r="61" spans="1:11" ht="15.75" customHeight="1" x14ac:dyDescent="0.2">
      <c r="A61" s="177" t="str">
        <f>IF('Classifications and Fees'!A65=0,"",'Classifications and Fees'!A65)</f>
        <v/>
      </c>
      <c r="B61" s="136">
        <f>SUMIF('Invoice Charges Detail'!$K$11:$K$550,'Summary - Classification &amp; Name'!A61,'Invoice Charges Detail'!$M$11:$M$550)</f>
        <v>0</v>
      </c>
      <c r="D61" s="177" t="str">
        <f>IF('Classifications and Fees'!E65=0,"",'Classifications and Fees'!E65)</f>
        <v/>
      </c>
      <c r="E61" s="136">
        <f ca="1">SUMIF('Invoice Charges Detail'!$D$11:$K$550,'Summary - Classification &amp; Name'!D61,'Invoice Charges Detail'!$M$11:$M$550)</f>
        <v>0</v>
      </c>
      <c r="G61" s="177" t="str">
        <f>IF('Classifications and Fees'!I65=0,"",'Classifications and Fees'!I65)</f>
        <v/>
      </c>
      <c r="H61" s="136">
        <f>SUMIF('Invoice Charges Detail'!$D$11:$D$550,'Summary - Classification &amp; Name'!G61,'Invoice Charges Detail'!$M$11:$M$550)</f>
        <v>0</v>
      </c>
      <c r="J61" s="177" t="str">
        <f>IF('Classifications and Fees'!M65=0,"",'Classifications and Fees'!M65)</f>
        <v/>
      </c>
      <c r="K61" s="136">
        <f>SUMIF('Invoice Charges Detail'!$D$11:$D$550,'Summary - Classification &amp; Name'!J61,'Invoice Charges Detail'!$M$11:$M$550)</f>
        <v>0</v>
      </c>
    </row>
    <row r="62" spans="1:11" ht="15.75" customHeight="1" x14ac:dyDescent="0.2">
      <c r="A62" s="177" t="str">
        <f>IF('Classifications and Fees'!A66=0,"",'Classifications and Fees'!A66)</f>
        <v/>
      </c>
      <c r="B62" s="136">
        <f>SUMIF('Invoice Charges Detail'!$K$11:$K$550,'Summary - Classification &amp; Name'!A62,'Invoice Charges Detail'!$M$11:$M$550)</f>
        <v>0</v>
      </c>
      <c r="D62" s="177" t="str">
        <f>IF('Classifications and Fees'!E66=0,"",'Classifications and Fees'!E66)</f>
        <v/>
      </c>
      <c r="E62" s="136">
        <f ca="1">SUMIF('Invoice Charges Detail'!$D$11:$K$550,'Summary - Classification &amp; Name'!D62,'Invoice Charges Detail'!$M$11:$M$550)</f>
        <v>0</v>
      </c>
      <c r="G62" s="177" t="str">
        <f>IF('Classifications and Fees'!I66=0,"",'Classifications and Fees'!I66)</f>
        <v/>
      </c>
      <c r="H62" s="136">
        <f>SUMIF('Invoice Charges Detail'!$D$11:$D$550,'Summary - Classification &amp; Name'!G62,'Invoice Charges Detail'!$M$11:$M$550)</f>
        <v>0</v>
      </c>
      <c r="J62" s="177" t="str">
        <f>IF('Classifications and Fees'!M66=0,"",'Classifications and Fees'!M66)</f>
        <v/>
      </c>
      <c r="K62" s="136">
        <f>SUMIF('Invoice Charges Detail'!$D$11:$D$550,'Summary - Classification &amp; Name'!J62,'Invoice Charges Detail'!$M$11:$M$550)</f>
        <v>0</v>
      </c>
    </row>
    <row r="63" spans="1:11" ht="15.75" customHeight="1" x14ac:dyDescent="0.2">
      <c r="A63" s="177" t="str">
        <f>IF('Classifications and Fees'!A67=0,"",'Classifications and Fees'!A67)</f>
        <v/>
      </c>
      <c r="B63" s="136">
        <f>SUMIF('Invoice Charges Detail'!$K$11:$K$550,'Summary - Classification &amp; Name'!A63,'Invoice Charges Detail'!$M$11:$M$550)</f>
        <v>0</v>
      </c>
      <c r="D63" s="177" t="str">
        <f>IF('Classifications and Fees'!E67=0,"",'Classifications and Fees'!E67)</f>
        <v/>
      </c>
      <c r="E63" s="136">
        <f ca="1">SUMIF('Invoice Charges Detail'!$D$11:$K$550,'Summary - Classification &amp; Name'!D63,'Invoice Charges Detail'!$M$11:$M$550)</f>
        <v>0</v>
      </c>
      <c r="G63" s="177" t="str">
        <f>IF('Classifications and Fees'!I67=0,"",'Classifications and Fees'!I67)</f>
        <v/>
      </c>
      <c r="H63" s="136">
        <f>SUMIF('Invoice Charges Detail'!$D$11:$D$550,'Summary - Classification &amp; Name'!G63,'Invoice Charges Detail'!$M$11:$M$550)</f>
        <v>0</v>
      </c>
      <c r="J63" s="177" t="str">
        <f>IF('Classifications and Fees'!M67=0,"",'Classifications and Fees'!M67)</f>
        <v/>
      </c>
      <c r="K63" s="136">
        <f>SUMIF('Invoice Charges Detail'!$D$11:$D$550,'Summary - Classification &amp; Name'!J63,'Invoice Charges Detail'!$M$11:$M$550)</f>
        <v>0</v>
      </c>
    </row>
    <row r="64" spans="1:11" ht="15.75" customHeight="1" x14ac:dyDescent="0.2">
      <c r="A64" s="177" t="str">
        <f>IF('Classifications and Fees'!A68=0,"",'Classifications and Fees'!A68)</f>
        <v/>
      </c>
      <c r="B64" s="136">
        <f>SUMIF('Invoice Charges Detail'!$K$11:$K$550,'Summary - Classification &amp; Name'!A64,'Invoice Charges Detail'!$M$11:$M$550)</f>
        <v>0</v>
      </c>
      <c r="D64" s="177" t="str">
        <f>IF('Classifications and Fees'!E68=0,"",'Classifications and Fees'!E68)</f>
        <v/>
      </c>
      <c r="E64" s="136">
        <f ca="1">SUMIF('Invoice Charges Detail'!$D$11:$K$550,'Summary - Classification &amp; Name'!D64,'Invoice Charges Detail'!$M$11:$M$550)</f>
        <v>0</v>
      </c>
      <c r="G64" s="177" t="str">
        <f>IF('Classifications and Fees'!I68=0,"",'Classifications and Fees'!I68)</f>
        <v/>
      </c>
      <c r="H64" s="136">
        <f>SUMIF('Invoice Charges Detail'!$D$11:$D$550,'Summary - Classification &amp; Name'!G64,'Invoice Charges Detail'!$M$11:$M$550)</f>
        <v>0</v>
      </c>
      <c r="J64" s="177" t="str">
        <f>IF('Classifications and Fees'!M68=0,"",'Classifications and Fees'!M68)</f>
        <v/>
      </c>
      <c r="K64" s="136">
        <f>SUMIF('Invoice Charges Detail'!$D$11:$D$550,'Summary - Classification &amp; Name'!J64,'Invoice Charges Detail'!$M$11:$M$550)</f>
        <v>0</v>
      </c>
    </row>
    <row r="65" spans="1:11" ht="15.75" customHeight="1" x14ac:dyDescent="0.2">
      <c r="A65" s="177" t="str">
        <f>IF('Classifications and Fees'!A69=0,"",'Classifications and Fees'!A69)</f>
        <v/>
      </c>
      <c r="B65" s="136">
        <f>SUMIF('Invoice Charges Detail'!$K$11:$K$550,'Summary - Classification &amp; Name'!A65,'Invoice Charges Detail'!$M$11:$M$550)</f>
        <v>0</v>
      </c>
      <c r="D65" s="177" t="str">
        <f>IF('Classifications and Fees'!E69=0,"",'Classifications and Fees'!E69)</f>
        <v/>
      </c>
      <c r="E65" s="136">
        <f ca="1">SUMIF('Invoice Charges Detail'!$D$11:$K$550,'Summary - Classification &amp; Name'!D65,'Invoice Charges Detail'!$M$11:$M$550)</f>
        <v>0</v>
      </c>
      <c r="G65" s="177" t="str">
        <f>IF('Classifications and Fees'!I69=0,"",'Classifications and Fees'!I69)</f>
        <v/>
      </c>
      <c r="H65" s="136">
        <f>SUMIF('Invoice Charges Detail'!$D$11:$D$550,'Summary - Classification &amp; Name'!G65,'Invoice Charges Detail'!$M$11:$M$550)</f>
        <v>0</v>
      </c>
      <c r="J65" s="177" t="str">
        <f>IF('Classifications and Fees'!M69=0,"",'Classifications and Fees'!M69)</f>
        <v/>
      </c>
      <c r="K65" s="136">
        <f>SUMIF('Invoice Charges Detail'!$D$11:$D$550,'Summary - Classification &amp; Name'!J65,'Invoice Charges Detail'!$M$11:$M$550)</f>
        <v>0</v>
      </c>
    </row>
    <row r="66" spans="1:11" ht="15.75" customHeight="1" x14ac:dyDescent="0.2">
      <c r="A66" s="177" t="str">
        <f>IF('Classifications and Fees'!A70=0,"",'Classifications and Fees'!A70)</f>
        <v/>
      </c>
      <c r="B66" s="136">
        <f>SUMIF('Invoice Charges Detail'!$K$11:$K$550,'Summary - Classification &amp; Name'!A66,'Invoice Charges Detail'!$M$11:$M$550)</f>
        <v>0</v>
      </c>
      <c r="D66" s="177" t="str">
        <f>IF('Classifications and Fees'!E70=0,"",'Classifications and Fees'!E70)</f>
        <v/>
      </c>
      <c r="E66" s="136">
        <f ca="1">SUMIF('Invoice Charges Detail'!$D$11:$K$550,'Summary - Classification &amp; Name'!D66,'Invoice Charges Detail'!$M$11:$M$550)</f>
        <v>0</v>
      </c>
      <c r="G66" s="177" t="str">
        <f>IF('Classifications and Fees'!I70=0,"",'Classifications and Fees'!I70)</f>
        <v/>
      </c>
      <c r="H66" s="136">
        <f>SUMIF('Invoice Charges Detail'!$D$11:$D$550,'Summary - Classification &amp; Name'!G66,'Invoice Charges Detail'!$M$11:$M$550)</f>
        <v>0</v>
      </c>
      <c r="J66" s="177" t="str">
        <f>IF('Classifications and Fees'!M70=0,"",'Classifications and Fees'!M70)</f>
        <v/>
      </c>
      <c r="K66" s="136">
        <f>SUMIF('Invoice Charges Detail'!$D$11:$D$550,'Summary - Classification &amp; Name'!J66,'Invoice Charges Detail'!$M$11:$M$550)</f>
        <v>0</v>
      </c>
    </row>
    <row r="67" spans="1:11" ht="15.75" customHeight="1" x14ac:dyDescent="0.2">
      <c r="A67" s="177" t="str">
        <f>IF('Classifications and Fees'!A71=0,"",'Classifications and Fees'!A71)</f>
        <v/>
      </c>
      <c r="B67" s="136">
        <f>SUMIF('Invoice Charges Detail'!$K$11:$K$550,'Summary - Classification &amp; Name'!A67,'Invoice Charges Detail'!$M$11:$M$550)</f>
        <v>0</v>
      </c>
      <c r="D67" s="177" t="str">
        <f>IF('Classifications and Fees'!E71=0,"",'Classifications and Fees'!E71)</f>
        <v/>
      </c>
      <c r="E67" s="136">
        <f ca="1">SUMIF('Invoice Charges Detail'!$D$11:$K$550,'Summary - Classification &amp; Name'!D67,'Invoice Charges Detail'!$M$11:$M$550)</f>
        <v>0</v>
      </c>
      <c r="G67" s="177" t="str">
        <f>IF('Classifications and Fees'!I71=0,"",'Classifications and Fees'!I71)</f>
        <v/>
      </c>
      <c r="H67" s="136">
        <f>SUMIF('Invoice Charges Detail'!$D$11:$D$550,'Summary - Classification &amp; Name'!G67,'Invoice Charges Detail'!$M$11:$M$550)</f>
        <v>0</v>
      </c>
      <c r="J67" s="177" t="str">
        <f>IF('Classifications and Fees'!M71=0,"",'Classifications and Fees'!M71)</f>
        <v/>
      </c>
      <c r="K67" s="136">
        <f>SUMIF('Invoice Charges Detail'!$D$11:$D$550,'Summary - Classification &amp; Name'!J67,'Invoice Charges Detail'!$M$11:$M$550)</f>
        <v>0</v>
      </c>
    </row>
    <row r="68" spans="1:11" ht="15.75" customHeight="1" x14ac:dyDescent="0.2">
      <c r="A68" s="177" t="str">
        <f>IF('Classifications and Fees'!A72=0,"",'Classifications and Fees'!A72)</f>
        <v/>
      </c>
      <c r="B68" s="136">
        <f>SUMIF('Invoice Charges Detail'!$K$11:$K$550,'Summary - Classification &amp; Name'!A68,'Invoice Charges Detail'!$M$11:$M$550)</f>
        <v>0</v>
      </c>
      <c r="D68" s="177" t="str">
        <f>IF('Classifications and Fees'!E72=0,"",'Classifications and Fees'!E72)</f>
        <v/>
      </c>
      <c r="E68" s="136">
        <f ca="1">SUMIF('Invoice Charges Detail'!$D$11:$K$550,'Summary - Classification &amp; Name'!D68,'Invoice Charges Detail'!$M$11:$M$550)</f>
        <v>0</v>
      </c>
      <c r="G68" s="177" t="str">
        <f>IF('Classifications and Fees'!I72=0,"",'Classifications and Fees'!I72)</f>
        <v/>
      </c>
      <c r="H68" s="136">
        <f>SUMIF('Invoice Charges Detail'!$D$11:$D$550,'Summary - Classification &amp; Name'!G68,'Invoice Charges Detail'!$M$11:$M$550)</f>
        <v>0</v>
      </c>
      <c r="J68" s="177" t="str">
        <f>IF('Classifications and Fees'!M72=0,"",'Classifications and Fees'!M72)</f>
        <v/>
      </c>
      <c r="K68" s="136">
        <f>SUMIF('Invoice Charges Detail'!$D$11:$D$550,'Summary - Classification &amp; Name'!J68,'Invoice Charges Detail'!$M$11:$M$550)</f>
        <v>0</v>
      </c>
    </row>
    <row r="69" spans="1:11" ht="15.75" customHeight="1" x14ac:dyDescent="0.2">
      <c r="A69" s="177" t="str">
        <f>IF('Classifications and Fees'!A73=0,"",'Classifications and Fees'!A73)</f>
        <v/>
      </c>
      <c r="B69" s="136">
        <f>SUMIF('Invoice Charges Detail'!$K$11:$K$550,'Summary - Classification &amp; Name'!A69,'Invoice Charges Detail'!$M$11:$M$550)</f>
        <v>0</v>
      </c>
      <c r="D69" s="177" t="str">
        <f>IF('Classifications and Fees'!E73=0,"",'Classifications and Fees'!E73)</f>
        <v/>
      </c>
      <c r="E69" s="136">
        <f ca="1">SUMIF('Invoice Charges Detail'!$D$11:$K$550,'Summary - Classification &amp; Name'!D69,'Invoice Charges Detail'!$M$11:$M$550)</f>
        <v>0</v>
      </c>
      <c r="G69" s="177" t="str">
        <f>IF('Classifications and Fees'!I73=0,"",'Classifications and Fees'!I73)</f>
        <v/>
      </c>
      <c r="H69" s="136">
        <f>SUMIF('Invoice Charges Detail'!$D$11:$D$550,'Summary - Classification &amp; Name'!G69,'Invoice Charges Detail'!$M$11:$M$550)</f>
        <v>0</v>
      </c>
      <c r="J69" s="177" t="str">
        <f>IF('Classifications and Fees'!M73=0,"",'Classifications and Fees'!M73)</f>
        <v/>
      </c>
      <c r="K69" s="136">
        <f>SUMIF('Invoice Charges Detail'!$D$11:$D$550,'Summary - Classification &amp; Name'!J69,'Invoice Charges Detail'!$M$11:$M$550)</f>
        <v>0</v>
      </c>
    </row>
    <row r="70" spans="1:11" ht="15.75" customHeight="1" x14ac:dyDescent="0.2">
      <c r="A70" s="177" t="str">
        <f>IF('Classifications and Fees'!A74=0,"",'Classifications and Fees'!A74)</f>
        <v/>
      </c>
      <c r="B70" s="136">
        <f>SUMIF('Invoice Charges Detail'!$K$11:$K$550,'Summary - Classification &amp; Name'!A70,'Invoice Charges Detail'!$M$11:$M$550)</f>
        <v>0</v>
      </c>
      <c r="D70" s="177" t="str">
        <f>IF('Classifications and Fees'!E74=0,"",'Classifications and Fees'!E74)</f>
        <v/>
      </c>
      <c r="E70" s="136">
        <f ca="1">SUMIF('Invoice Charges Detail'!$D$11:$K$550,'Summary - Classification &amp; Name'!D70,'Invoice Charges Detail'!$M$11:$M$550)</f>
        <v>0</v>
      </c>
      <c r="G70" s="177" t="str">
        <f>IF('Classifications and Fees'!I74=0,"",'Classifications and Fees'!I74)</f>
        <v/>
      </c>
      <c r="H70" s="136">
        <f>SUMIF('Invoice Charges Detail'!$D$11:$D$550,'Summary - Classification &amp; Name'!G70,'Invoice Charges Detail'!$M$11:$M$550)</f>
        <v>0</v>
      </c>
      <c r="J70" s="177" t="str">
        <f>IF('Classifications and Fees'!M74=0,"",'Classifications and Fees'!M74)</f>
        <v/>
      </c>
      <c r="K70" s="136">
        <f>SUMIF('Invoice Charges Detail'!$D$11:$D$550,'Summary - Classification &amp; Name'!J70,'Invoice Charges Detail'!$M$11:$M$550)</f>
        <v>0</v>
      </c>
    </row>
    <row r="71" spans="1:11" ht="15.75" customHeight="1" x14ac:dyDescent="0.2">
      <c r="A71" s="177" t="str">
        <f>IF('Classifications and Fees'!A75=0,"",'Classifications and Fees'!A75)</f>
        <v/>
      </c>
      <c r="B71" s="136">
        <f>SUMIF('Invoice Charges Detail'!$K$11:$K$550,'Summary - Classification &amp; Name'!A71,'Invoice Charges Detail'!$M$11:$M$550)</f>
        <v>0</v>
      </c>
      <c r="D71" s="177" t="str">
        <f>IF('Classifications and Fees'!E75=0,"",'Classifications and Fees'!E75)</f>
        <v/>
      </c>
      <c r="E71" s="136">
        <f ca="1">SUMIF('Invoice Charges Detail'!$D$11:$K$550,'Summary - Classification &amp; Name'!D71,'Invoice Charges Detail'!$M$11:$M$550)</f>
        <v>0</v>
      </c>
      <c r="G71" s="177" t="str">
        <f>IF('Classifications and Fees'!I75=0,"",'Classifications and Fees'!I75)</f>
        <v/>
      </c>
      <c r="H71" s="136">
        <f>SUMIF('Invoice Charges Detail'!$D$11:$D$550,'Summary - Classification &amp; Name'!G71,'Invoice Charges Detail'!$M$11:$M$550)</f>
        <v>0</v>
      </c>
      <c r="J71" s="177" t="str">
        <f>IF('Classifications and Fees'!M75=0,"",'Classifications and Fees'!M75)</f>
        <v/>
      </c>
      <c r="K71" s="136">
        <f>SUMIF('Invoice Charges Detail'!$D$11:$D$550,'Summary - Classification &amp; Name'!J71,'Invoice Charges Detail'!$M$11:$M$550)</f>
        <v>0</v>
      </c>
    </row>
    <row r="72" spans="1:11" ht="15.75" customHeight="1" x14ac:dyDescent="0.2">
      <c r="A72" s="177" t="str">
        <f>IF('Classifications and Fees'!A76=0,"",'Classifications and Fees'!A76)</f>
        <v/>
      </c>
      <c r="B72" s="136">
        <f>SUMIF('Invoice Charges Detail'!$K$11:$K$550,'Summary - Classification &amp; Name'!A72,'Invoice Charges Detail'!$M$11:$M$550)</f>
        <v>0</v>
      </c>
      <c r="D72" s="177" t="str">
        <f>IF('Classifications and Fees'!E76=0,"",'Classifications and Fees'!E76)</f>
        <v/>
      </c>
      <c r="E72" s="136">
        <f ca="1">SUMIF('Invoice Charges Detail'!$D$11:$K$550,'Summary - Classification &amp; Name'!D72,'Invoice Charges Detail'!$M$11:$M$550)</f>
        <v>0</v>
      </c>
      <c r="G72" s="177" t="str">
        <f>IF('Classifications and Fees'!I76=0,"",'Classifications and Fees'!I76)</f>
        <v/>
      </c>
      <c r="H72" s="136">
        <f>SUMIF('Invoice Charges Detail'!$D$11:$D$550,'Summary - Classification &amp; Name'!G72,'Invoice Charges Detail'!$M$11:$M$550)</f>
        <v>0</v>
      </c>
      <c r="J72" s="177" t="str">
        <f>IF('Classifications and Fees'!M76=0,"",'Classifications and Fees'!M76)</f>
        <v/>
      </c>
      <c r="K72" s="136">
        <f>SUMIF('Invoice Charges Detail'!$D$11:$D$550,'Summary - Classification &amp; Name'!J72,'Invoice Charges Detail'!$M$11:$M$550)</f>
        <v>0</v>
      </c>
    </row>
    <row r="73" spans="1:11" ht="15.75" customHeight="1" x14ac:dyDescent="0.2">
      <c r="A73" s="177" t="str">
        <f>IF('Classifications and Fees'!A77=0,"",'Classifications and Fees'!A77)</f>
        <v/>
      </c>
      <c r="B73" s="136">
        <f>SUMIF('Invoice Charges Detail'!$K$11:$K$550,'Summary - Classification &amp; Name'!A73,'Invoice Charges Detail'!$M$11:$M$550)</f>
        <v>0</v>
      </c>
      <c r="D73" s="177" t="str">
        <f>IF('Classifications and Fees'!E77=0,"",'Classifications and Fees'!E77)</f>
        <v/>
      </c>
      <c r="E73" s="136">
        <f ca="1">SUMIF('Invoice Charges Detail'!$D$11:$K$550,'Summary - Classification &amp; Name'!D73,'Invoice Charges Detail'!$M$11:$M$550)</f>
        <v>0</v>
      </c>
      <c r="G73" s="177" t="str">
        <f>IF('Classifications and Fees'!I77=0,"",'Classifications and Fees'!I77)</f>
        <v/>
      </c>
      <c r="H73" s="136">
        <f>SUMIF('Invoice Charges Detail'!$D$11:$D$550,'Summary - Classification &amp; Name'!G73,'Invoice Charges Detail'!$M$11:$M$550)</f>
        <v>0</v>
      </c>
      <c r="J73" s="177" t="str">
        <f>IF('Classifications and Fees'!M77=0,"",'Classifications and Fees'!M77)</f>
        <v/>
      </c>
      <c r="K73" s="136">
        <f>SUMIF('Invoice Charges Detail'!$D$11:$D$550,'Summary - Classification &amp; Name'!J73,'Invoice Charges Detail'!$M$11:$M$550)</f>
        <v>0</v>
      </c>
    </row>
    <row r="74" spans="1:11" ht="15.75" customHeight="1" x14ac:dyDescent="0.2">
      <c r="A74" s="177" t="str">
        <f>IF('Classifications and Fees'!A78=0,"",'Classifications and Fees'!A78)</f>
        <v/>
      </c>
      <c r="B74" s="136">
        <f>SUMIF('Invoice Charges Detail'!$K$11:$K$550,'Summary - Classification &amp; Name'!A74,'Invoice Charges Detail'!$M$11:$M$550)</f>
        <v>0</v>
      </c>
      <c r="D74" s="177" t="str">
        <f>IF('Classifications and Fees'!E78=0,"",'Classifications and Fees'!E78)</f>
        <v/>
      </c>
      <c r="E74" s="136">
        <f ca="1">SUMIF('Invoice Charges Detail'!$D$11:$K$550,'Summary - Classification &amp; Name'!D74,'Invoice Charges Detail'!$M$11:$M$550)</f>
        <v>0</v>
      </c>
      <c r="G74" s="177" t="str">
        <f>IF('Classifications and Fees'!I78=0,"",'Classifications and Fees'!I78)</f>
        <v/>
      </c>
      <c r="H74" s="136">
        <f>SUMIF('Invoice Charges Detail'!$D$11:$D$550,'Summary - Classification &amp; Name'!G74,'Invoice Charges Detail'!$M$11:$M$550)</f>
        <v>0</v>
      </c>
      <c r="J74" s="177" t="str">
        <f>IF('Classifications and Fees'!M78=0,"",'Classifications and Fees'!M78)</f>
        <v/>
      </c>
      <c r="K74" s="136">
        <f>SUMIF('Invoice Charges Detail'!$D$11:$D$550,'Summary - Classification &amp; Name'!J74,'Invoice Charges Detail'!$M$11:$M$550)</f>
        <v>0</v>
      </c>
    </row>
    <row r="75" spans="1:11" ht="15.75" customHeight="1" x14ac:dyDescent="0.2">
      <c r="A75" s="177" t="str">
        <f>IF('Classifications and Fees'!A79=0,"",'Classifications and Fees'!A79)</f>
        <v/>
      </c>
      <c r="B75" s="136">
        <f>SUMIF('Invoice Charges Detail'!$K$11:$K$550,'Summary - Classification &amp; Name'!A75,'Invoice Charges Detail'!$M$11:$M$550)</f>
        <v>0</v>
      </c>
      <c r="D75" s="177" t="str">
        <f>IF('Classifications and Fees'!E79=0,"",'Classifications and Fees'!E79)</f>
        <v/>
      </c>
      <c r="E75" s="136">
        <f ca="1">SUMIF('Invoice Charges Detail'!$D$11:$K$550,'Summary - Classification &amp; Name'!D75,'Invoice Charges Detail'!$M$11:$M$550)</f>
        <v>0</v>
      </c>
      <c r="G75" s="177" t="str">
        <f>IF('Classifications and Fees'!I79=0,"",'Classifications and Fees'!I79)</f>
        <v/>
      </c>
      <c r="H75" s="136">
        <f>SUMIF('Invoice Charges Detail'!$D$11:$D$550,'Summary - Classification &amp; Name'!G75,'Invoice Charges Detail'!$M$11:$M$550)</f>
        <v>0</v>
      </c>
      <c r="J75" s="177" t="str">
        <f>IF('Classifications and Fees'!M79=0,"",'Classifications and Fees'!M79)</f>
        <v/>
      </c>
      <c r="K75" s="136">
        <f>SUMIF('Invoice Charges Detail'!$D$11:$D$550,'Summary - Classification &amp; Name'!J75,'Invoice Charges Detail'!$M$11:$M$550)</f>
        <v>0</v>
      </c>
    </row>
    <row r="76" spans="1:11" ht="15.75" customHeight="1" x14ac:dyDescent="0.2">
      <c r="A76" s="177" t="str">
        <f>IF('Classifications and Fees'!A80=0,"",'Classifications and Fees'!A80)</f>
        <v/>
      </c>
      <c r="B76" s="136">
        <f>SUMIF('Invoice Charges Detail'!$K$11:$K$550,'Summary - Classification &amp; Name'!A76,'Invoice Charges Detail'!$M$11:$M$550)</f>
        <v>0</v>
      </c>
      <c r="D76" s="177" t="str">
        <f>IF('Classifications and Fees'!E80=0,"",'Classifications and Fees'!E80)</f>
        <v/>
      </c>
      <c r="E76" s="136">
        <f ca="1">SUMIF('Invoice Charges Detail'!$D$11:$K$550,'Summary - Classification &amp; Name'!D76,'Invoice Charges Detail'!$M$11:$M$550)</f>
        <v>0</v>
      </c>
      <c r="G76" s="177" t="str">
        <f>IF('Classifications and Fees'!I80=0,"",'Classifications and Fees'!I80)</f>
        <v/>
      </c>
      <c r="H76" s="136">
        <f>SUMIF('Invoice Charges Detail'!$D$11:$D$550,'Summary - Classification &amp; Name'!G76,'Invoice Charges Detail'!$M$11:$M$550)</f>
        <v>0</v>
      </c>
      <c r="J76" s="177" t="str">
        <f>IF('Classifications and Fees'!M80=0,"",'Classifications and Fees'!M80)</f>
        <v/>
      </c>
      <c r="K76" s="136">
        <f>SUMIF('Invoice Charges Detail'!$D$11:$D$550,'Summary - Classification &amp; Name'!J76,'Invoice Charges Detail'!$M$11:$M$550)</f>
        <v>0</v>
      </c>
    </row>
    <row r="77" spans="1:11" ht="15.75" customHeight="1" x14ac:dyDescent="0.2">
      <c r="A77" s="177" t="str">
        <f>IF('Classifications and Fees'!A81=0,"",'Classifications and Fees'!A81)</f>
        <v/>
      </c>
      <c r="B77" s="136">
        <f>SUMIF('Invoice Charges Detail'!$K$11:$K$550,'Summary - Classification &amp; Name'!A77,'Invoice Charges Detail'!$M$11:$M$550)</f>
        <v>0</v>
      </c>
      <c r="D77" s="177" t="str">
        <f>IF('Classifications and Fees'!E81=0,"",'Classifications and Fees'!E81)</f>
        <v/>
      </c>
      <c r="E77" s="136">
        <f ca="1">SUMIF('Invoice Charges Detail'!$D$11:$K$550,'Summary - Classification &amp; Name'!D77,'Invoice Charges Detail'!$M$11:$M$550)</f>
        <v>0</v>
      </c>
      <c r="G77" s="177" t="str">
        <f>IF('Classifications and Fees'!I81=0,"",'Classifications and Fees'!I81)</f>
        <v/>
      </c>
      <c r="H77" s="136">
        <f>SUMIF('Invoice Charges Detail'!$D$11:$D$550,'Summary - Classification &amp; Name'!G77,'Invoice Charges Detail'!$M$11:$M$550)</f>
        <v>0</v>
      </c>
      <c r="J77" s="177" t="str">
        <f>IF('Classifications and Fees'!M81=0,"",'Classifications and Fees'!M81)</f>
        <v/>
      </c>
      <c r="K77" s="136">
        <f>SUMIF('Invoice Charges Detail'!$D$11:$D$550,'Summary - Classification &amp; Name'!J77,'Invoice Charges Detail'!$M$11:$M$550)</f>
        <v>0</v>
      </c>
    </row>
    <row r="78" spans="1:11" ht="15.75" customHeight="1" x14ac:dyDescent="0.2">
      <c r="A78" s="177" t="str">
        <f>IF('Classifications and Fees'!A82=0,"",'Classifications and Fees'!A82)</f>
        <v/>
      </c>
      <c r="B78" s="136">
        <f>SUMIF('Invoice Charges Detail'!$K$11:$K$550,'Summary - Classification &amp; Name'!A78,'Invoice Charges Detail'!$M$11:$M$550)</f>
        <v>0</v>
      </c>
      <c r="D78" s="177" t="str">
        <f>IF('Classifications and Fees'!E82=0,"",'Classifications and Fees'!E82)</f>
        <v/>
      </c>
      <c r="E78" s="136">
        <f ca="1">SUMIF('Invoice Charges Detail'!$D$11:$K$550,'Summary - Classification &amp; Name'!D78,'Invoice Charges Detail'!$M$11:$M$550)</f>
        <v>0</v>
      </c>
      <c r="G78" s="177" t="str">
        <f>IF('Classifications and Fees'!I82=0,"",'Classifications and Fees'!I82)</f>
        <v/>
      </c>
      <c r="H78" s="136">
        <f>SUMIF('Invoice Charges Detail'!$D$11:$D$550,'Summary - Classification &amp; Name'!G78,'Invoice Charges Detail'!$M$11:$M$550)</f>
        <v>0</v>
      </c>
      <c r="J78" s="177" t="str">
        <f>IF('Classifications and Fees'!M82=0,"",'Classifications and Fees'!M82)</f>
        <v/>
      </c>
      <c r="K78" s="136">
        <f>SUMIF('Invoice Charges Detail'!$D$11:$D$550,'Summary - Classification &amp; Name'!J78,'Invoice Charges Detail'!$M$11:$M$550)</f>
        <v>0</v>
      </c>
    </row>
    <row r="79" spans="1:11" ht="15.75" customHeight="1" x14ac:dyDescent="0.2">
      <c r="A79" s="177" t="str">
        <f>IF('Classifications and Fees'!A83=0,"",'Classifications and Fees'!A83)</f>
        <v/>
      </c>
      <c r="B79" s="136">
        <f>SUMIF('Invoice Charges Detail'!$K$11:$K$550,'Summary - Classification &amp; Name'!A79,'Invoice Charges Detail'!$M$11:$M$550)</f>
        <v>0</v>
      </c>
      <c r="D79" s="177" t="str">
        <f>IF('Classifications and Fees'!E83=0,"",'Classifications and Fees'!E83)</f>
        <v/>
      </c>
      <c r="E79" s="136">
        <f ca="1">SUMIF('Invoice Charges Detail'!$D$11:$K$550,'Summary - Classification &amp; Name'!D79,'Invoice Charges Detail'!$M$11:$M$550)</f>
        <v>0</v>
      </c>
      <c r="G79" s="177" t="str">
        <f>IF('Classifications and Fees'!I83=0,"",'Classifications and Fees'!I83)</f>
        <v/>
      </c>
      <c r="H79" s="136">
        <f>SUMIF('Invoice Charges Detail'!$D$11:$D$550,'Summary - Classification &amp; Name'!G79,'Invoice Charges Detail'!$M$11:$M$550)</f>
        <v>0</v>
      </c>
      <c r="J79" s="177" t="str">
        <f>IF('Classifications and Fees'!M83=0,"",'Classifications and Fees'!M83)</f>
        <v/>
      </c>
      <c r="K79" s="136">
        <f>SUMIF('Invoice Charges Detail'!$D$11:$D$550,'Summary - Classification &amp; Name'!J79,'Invoice Charges Detail'!$M$11:$M$550)</f>
        <v>0</v>
      </c>
    </row>
    <row r="80" spans="1:11" ht="15.75" customHeight="1" x14ac:dyDescent="0.2">
      <c r="A80" s="177" t="str">
        <f>IF('Classifications and Fees'!A84=0,"",'Classifications and Fees'!A84)</f>
        <v/>
      </c>
      <c r="B80" s="136">
        <f>SUMIF('Invoice Charges Detail'!$K$11:$K$550,'Summary - Classification &amp; Name'!A80,'Invoice Charges Detail'!$M$11:$M$550)</f>
        <v>0</v>
      </c>
      <c r="D80" s="177" t="str">
        <f>IF('Classifications and Fees'!E84=0,"",'Classifications and Fees'!E84)</f>
        <v/>
      </c>
      <c r="E80" s="136">
        <f ca="1">SUMIF('Invoice Charges Detail'!$D$11:$K$550,'Summary - Classification &amp; Name'!D80,'Invoice Charges Detail'!$M$11:$M$550)</f>
        <v>0</v>
      </c>
      <c r="G80" s="177" t="str">
        <f>IF('Classifications and Fees'!I84=0,"",'Classifications and Fees'!I84)</f>
        <v/>
      </c>
      <c r="H80" s="136">
        <f>SUMIF('Invoice Charges Detail'!$D$11:$D$550,'Summary - Classification &amp; Name'!G80,'Invoice Charges Detail'!$M$11:$M$550)</f>
        <v>0</v>
      </c>
      <c r="J80" s="177" t="str">
        <f>IF('Classifications and Fees'!M84=0,"",'Classifications and Fees'!M84)</f>
        <v/>
      </c>
      <c r="K80" s="136">
        <f>SUMIF('Invoice Charges Detail'!$D$11:$D$550,'Summary - Classification &amp; Name'!J80,'Invoice Charges Detail'!$M$11:$M$550)</f>
        <v>0</v>
      </c>
    </row>
    <row r="81" spans="1:11" ht="15.75" customHeight="1" x14ac:dyDescent="0.2">
      <c r="A81" s="177" t="str">
        <f>IF('Classifications and Fees'!A85=0,"",'Classifications and Fees'!A85)</f>
        <v/>
      </c>
      <c r="B81" s="136">
        <f>SUMIF('Invoice Charges Detail'!$K$11:$K$550,'Summary - Classification &amp; Name'!A81,'Invoice Charges Detail'!$M$11:$M$550)</f>
        <v>0</v>
      </c>
      <c r="D81" s="177" t="str">
        <f>IF('Classifications and Fees'!E85=0,"",'Classifications and Fees'!E85)</f>
        <v/>
      </c>
      <c r="E81" s="136">
        <f ca="1">SUMIF('Invoice Charges Detail'!$D$11:$K$550,'Summary - Classification &amp; Name'!D81,'Invoice Charges Detail'!$M$11:$M$550)</f>
        <v>0</v>
      </c>
      <c r="G81" s="177" t="str">
        <f>IF('Classifications and Fees'!I85=0,"",'Classifications and Fees'!I85)</f>
        <v/>
      </c>
      <c r="H81" s="136">
        <f>SUMIF('Invoice Charges Detail'!$D$11:$D$550,'Summary - Classification &amp; Name'!G81,'Invoice Charges Detail'!$M$11:$M$550)</f>
        <v>0</v>
      </c>
      <c r="J81" s="177" t="str">
        <f>IF('Classifications and Fees'!M85=0,"",'Classifications and Fees'!M85)</f>
        <v/>
      </c>
      <c r="K81" s="136">
        <f>SUMIF('Invoice Charges Detail'!$D$11:$D$550,'Summary - Classification &amp; Name'!J81,'Invoice Charges Detail'!$M$11:$M$550)</f>
        <v>0</v>
      </c>
    </row>
    <row r="82" spans="1:11" ht="15.75" customHeight="1" x14ac:dyDescent="0.2">
      <c r="A82" s="177" t="str">
        <f>IF('Classifications and Fees'!A86=0,"",'Classifications and Fees'!A86)</f>
        <v/>
      </c>
      <c r="B82" s="136">
        <f>SUMIF('Invoice Charges Detail'!$K$11:$K$550,'Summary - Classification &amp; Name'!A82,'Invoice Charges Detail'!$M$11:$M$550)</f>
        <v>0</v>
      </c>
      <c r="D82" s="177" t="str">
        <f>IF('Classifications and Fees'!E86=0,"",'Classifications and Fees'!E86)</f>
        <v/>
      </c>
      <c r="E82" s="136">
        <f ca="1">SUMIF('Invoice Charges Detail'!$D$11:$K$550,'Summary - Classification &amp; Name'!D82,'Invoice Charges Detail'!$M$11:$M$550)</f>
        <v>0</v>
      </c>
      <c r="G82" s="177" t="str">
        <f>IF('Classifications and Fees'!I86=0,"",'Classifications and Fees'!I86)</f>
        <v/>
      </c>
      <c r="H82" s="136">
        <f>SUMIF('Invoice Charges Detail'!$D$11:$D$550,'Summary - Classification &amp; Name'!G82,'Invoice Charges Detail'!$M$11:$M$550)</f>
        <v>0</v>
      </c>
      <c r="J82" s="177" t="str">
        <f>IF('Classifications and Fees'!M86=0,"",'Classifications and Fees'!M86)</f>
        <v/>
      </c>
      <c r="K82" s="136">
        <f>SUMIF('Invoice Charges Detail'!$D$11:$D$550,'Summary - Classification &amp; Name'!J82,'Invoice Charges Detail'!$M$11:$M$550)</f>
        <v>0</v>
      </c>
    </row>
    <row r="83" spans="1:11" ht="15.75" customHeight="1" x14ac:dyDescent="0.2">
      <c r="A83" s="177" t="str">
        <f>IF('Classifications and Fees'!A87=0,"",'Classifications and Fees'!A87)</f>
        <v/>
      </c>
      <c r="B83" s="136">
        <f>SUMIF('Invoice Charges Detail'!$K$11:$K$550,'Summary - Classification &amp; Name'!A83,'Invoice Charges Detail'!$M$11:$M$550)</f>
        <v>0</v>
      </c>
      <c r="D83" s="177" t="str">
        <f>IF('Classifications and Fees'!E87=0,"",'Classifications and Fees'!E87)</f>
        <v/>
      </c>
      <c r="E83" s="136">
        <f ca="1">SUMIF('Invoice Charges Detail'!$D$11:$K$550,'Summary - Classification &amp; Name'!D83,'Invoice Charges Detail'!$M$11:$M$550)</f>
        <v>0</v>
      </c>
      <c r="G83" s="177" t="str">
        <f>IF('Classifications and Fees'!I87=0,"",'Classifications and Fees'!I87)</f>
        <v/>
      </c>
      <c r="H83" s="136">
        <f>SUMIF('Invoice Charges Detail'!$D$11:$D$550,'Summary - Classification &amp; Name'!G83,'Invoice Charges Detail'!$M$11:$M$550)</f>
        <v>0</v>
      </c>
      <c r="J83" s="177" t="str">
        <f>IF('Classifications and Fees'!M87=0,"",'Classifications and Fees'!M87)</f>
        <v/>
      </c>
      <c r="K83" s="136">
        <f>SUMIF('Invoice Charges Detail'!$D$11:$D$550,'Summary - Classification &amp; Name'!J83,'Invoice Charges Detail'!$M$11:$M$550)</f>
        <v>0</v>
      </c>
    </row>
    <row r="84" spans="1:11" ht="15.75" customHeight="1" x14ac:dyDescent="0.2">
      <c r="A84" s="177" t="str">
        <f>IF('Classifications and Fees'!A88=0,"",'Classifications and Fees'!A88)</f>
        <v/>
      </c>
      <c r="B84" s="136">
        <f>SUMIF('Invoice Charges Detail'!$K$11:$K$550,'Summary - Classification &amp; Name'!A84,'Invoice Charges Detail'!$M$11:$M$550)</f>
        <v>0</v>
      </c>
      <c r="D84" s="177" t="str">
        <f>IF('Classifications and Fees'!E88=0,"",'Classifications and Fees'!E88)</f>
        <v/>
      </c>
      <c r="E84" s="136">
        <f ca="1">SUMIF('Invoice Charges Detail'!$D$11:$K$550,'Summary - Classification &amp; Name'!D84,'Invoice Charges Detail'!$M$11:$M$550)</f>
        <v>0</v>
      </c>
      <c r="G84" s="177" t="str">
        <f>IF('Classifications and Fees'!I88=0,"",'Classifications and Fees'!I88)</f>
        <v/>
      </c>
      <c r="H84" s="136">
        <f>SUMIF('Invoice Charges Detail'!$D$11:$D$550,'Summary - Classification &amp; Name'!G84,'Invoice Charges Detail'!$M$11:$M$550)</f>
        <v>0</v>
      </c>
      <c r="J84" s="177" t="str">
        <f>IF('Classifications and Fees'!M88=0,"",'Classifications and Fees'!M88)</f>
        <v/>
      </c>
      <c r="K84" s="136">
        <f>SUMIF('Invoice Charges Detail'!$D$11:$D$550,'Summary - Classification &amp; Name'!J84,'Invoice Charges Detail'!$M$11:$M$550)</f>
        <v>0</v>
      </c>
    </row>
    <row r="85" spans="1:11" ht="15.75" customHeight="1" x14ac:dyDescent="0.2">
      <c r="A85" s="177" t="str">
        <f>IF('Classifications and Fees'!A89=0,"",'Classifications and Fees'!A89)</f>
        <v/>
      </c>
      <c r="B85" s="136">
        <f>SUMIF('Invoice Charges Detail'!$K$11:$K$550,'Summary - Classification &amp; Name'!A85,'Invoice Charges Detail'!$M$11:$M$550)</f>
        <v>0</v>
      </c>
      <c r="D85" s="177" t="str">
        <f>IF('Classifications and Fees'!E89=0,"",'Classifications and Fees'!E89)</f>
        <v/>
      </c>
      <c r="E85" s="136">
        <f ca="1">SUMIF('Invoice Charges Detail'!$D$11:$K$550,'Summary - Classification &amp; Name'!D85,'Invoice Charges Detail'!$M$11:$M$550)</f>
        <v>0</v>
      </c>
      <c r="G85" s="177" t="str">
        <f>IF('Classifications and Fees'!I89=0,"",'Classifications and Fees'!I89)</f>
        <v/>
      </c>
      <c r="H85" s="136">
        <f>SUMIF('Invoice Charges Detail'!$D$11:$D$550,'Summary - Classification &amp; Name'!G85,'Invoice Charges Detail'!$M$11:$M$550)</f>
        <v>0</v>
      </c>
      <c r="J85" s="177" t="str">
        <f>IF('Classifications and Fees'!M89=0,"",'Classifications and Fees'!M89)</f>
        <v/>
      </c>
      <c r="K85" s="136">
        <f>SUMIF('Invoice Charges Detail'!$D$11:$D$550,'Summary - Classification &amp; Name'!J85,'Invoice Charges Detail'!$M$11:$M$550)</f>
        <v>0</v>
      </c>
    </row>
    <row r="86" spans="1:11" ht="15.75" customHeight="1" x14ac:dyDescent="0.2">
      <c r="A86" s="177" t="str">
        <f>IF('Classifications and Fees'!A90=0,"",'Classifications and Fees'!A90)</f>
        <v/>
      </c>
      <c r="B86" s="136">
        <f>SUMIF('Invoice Charges Detail'!$K$11:$K$550,'Summary - Classification &amp; Name'!A86,'Invoice Charges Detail'!$M$11:$M$550)</f>
        <v>0</v>
      </c>
      <c r="D86" s="177" t="str">
        <f>IF('Classifications and Fees'!E90=0,"",'Classifications and Fees'!E90)</f>
        <v/>
      </c>
      <c r="E86" s="136">
        <f ca="1">SUMIF('Invoice Charges Detail'!$D$11:$K$550,'Summary - Classification &amp; Name'!D86,'Invoice Charges Detail'!$M$11:$M$550)</f>
        <v>0</v>
      </c>
      <c r="G86" s="177" t="str">
        <f>IF('Classifications and Fees'!I90=0,"",'Classifications and Fees'!I90)</f>
        <v/>
      </c>
      <c r="H86" s="136">
        <f>SUMIF('Invoice Charges Detail'!$D$11:$D$550,'Summary - Classification &amp; Name'!G86,'Invoice Charges Detail'!$M$11:$M$550)</f>
        <v>0</v>
      </c>
      <c r="J86" s="177" t="str">
        <f>IF('Classifications and Fees'!M90=0,"",'Classifications and Fees'!M90)</f>
        <v/>
      </c>
      <c r="K86" s="136">
        <f>SUMIF('Invoice Charges Detail'!$D$11:$D$550,'Summary - Classification &amp; Name'!J86,'Invoice Charges Detail'!$M$11:$M$550)</f>
        <v>0</v>
      </c>
    </row>
    <row r="87" spans="1:11" ht="15.75" customHeight="1" x14ac:dyDescent="0.2">
      <c r="A87" s="177" t="str">
        <f>IF('Classifications and Fees'!A91=0,"",'Classifications and Fees'!A91)</f>
        <v/>
      </c>
      <c r="B87" s="136">
        <f>SUMIF('Invoice Charges Detail'!$K$11:$K$550,'Summary - Classification &amp; Name'!A87,'Invoice Charges Detail'!$M$11:$M$550)</f>
        <v>0</v>
      </c>
      <c r="D87" s="177" t="str">
        <f>IF('Classifications and Fees'!E91=0,"",'Classifications and Fees'!E91)</f>
        <v/>
      </c>
      <c r="E87" s="136">
        <f ca="1">SUMIF('Invoice Charges Detail'!$D$11:$K$550,'Summary - Classification &amp; Name'!D87,'Invoice Charges Detail'!$M$11:$M$550)</f>
        <v>0</v>
      </c>
      <c r="G87" s="177" t="str">
        <f>IF('Classifications and Fees'!I91=0,"",'Classifications and Fees'!I91)</f>
        <v/>
      </c>
      <c r="H87" s="136">
        <f>SUMIF('Invoice Charges Detail'!$D$11:$D$550,'Summary - Classification &amp; Name'!G87,'Invoice Charges Detail'!$M$11:$M$550)</f>
        <v>0</v>
      </c>
      <c r="J87" s="177" t="str">
        <f>IF('Classifications and Fees'!M91=0,"",'Classifications and Fees'!M91)</f>
        <v/>
      </c>
      <c r="K87" s="136">
        <f>SUMIF('Invoice Charges Detail'!$D$11:$D$550,'Summary - Classification &amp; Name'!J87,'Invoice Charges Detail'!$M$11:$M$550)</f>
        <v>0</v>
      </c>
    </row>
    <row r="88" spans="1:11" ht="15.75" customHeight="1" x14ac:dyDescent="0.2">
      <c r="A88" s="177" t="str">
        <f>IF('Classifications and Fees'!A92=0,"",'Classifications and Fees'!A92)</f>
        <v/>
      </c>
      <c r="B88" s="136">
        <f>SUMIF('Invoice Charges Detail'!$K$11:$K$550,'Summary - Classification &amp; Name'!A88,'Invoice Charges Detail'!$M$11:$M$550)</f>
        <v>0</v>
      </c>
      <c r="D88" s="177" t="str">
        <f>IF('Classifications and Fees'!E92=0,"",'Classifications and Fees'!E92)</f>
        <v/>
      </c>
      <c r="E88" s="136">
        <f ca="1">SUMIF('Invoice Charges Detail'!$D$11:$K$550,'Summary - Classification &amp; Name'!D88,'Invoice Charges Detail'!$M$11:$M$550)</f>
        <v>0</v>
      </c>
      <c r="G88" s="177" t="str">
        <f>IF('Classifications and Fees'!I92=0,"",'Classifications and Fees'!I92)</f>
        <v/>
      </c>
      <c r="H88" s="136">
        <f>SUMIF('Invoice Charges Detail'!$D$11:$D$550,'Summary - Classification &amp; Name'!G88,'Invoice Charges Detail'!$M$11:$M$550)</f>
        <v>0</v>
      </c>
      <c r="J88" s="177" t="str">
        <f>IF('Classifications and Fees'!M92=0,"",'Classifications and Fees'!M92)</f>
        <v/>
      </c>
      <c r="K88" s="136">
        <f>SUMIF('Invoice Charges Detail'!$D$11:$D$550,'Summary - Classification &amp; Name'!J88,'Invoice Charges Detail'!$M$11:$M$550)</f>
        <v>0</v>
      </c>
    </row>
    <row r="89" spans="1:11" ht="15.75" customHeight="1" x14ac:dyDescent="0.2">
      <c r="A89" s="177" t="str">
        <f>IF('Classifications and Fees'!A93=0,"",'Classifications and Fees'!A93)</f>
        <v/>
      </c>
      <c r="B89" s="136">
        <f>SUMIF('Invoice Charges Detail'!$K$11:$K$550,'Summary - Classification &amp; Name'!A89,'Invoice Charges Detail'!$M$11:$M$550)</f>
        <v>0</v>
      </c>
      <c r="D89" s="177" t="str">
        <f>IF('Classifications and Fees'!E93=0,"",'Classifications and Fees'!E93)</f>
        <v/>
      </c>
      <c r="E89" s="136">
        <f ca="1">SUMIF('Invoice Charges Detail'!$D$11:$K$550,'Summary - Classification &amp; Name'!D89,'Invoice Charges Detail'!$M$11:$M$550)</f>
        <v>0</v>
      </c>
      <c r="G89" s="177" t="str">
        <f>IF('Classifications and Fees'!I93=0,"",'Classifications and Fees'!I93)</f>
        <v/>
      </c>
      <c r="H89" s="136">
        <f>SUMIF('Invoice Charges Detail'!$D$11:$D$550,'Summary - Classification &amp; Name'!G89,'Invoice Charges Detail'!$M$11:$M$550)</f>
        <v>0</v>
      </c>
      <c r="J89" s="177" t="str">
        <f>IF('Classifications and Fees'!M93=0,"",'Classifications and Fees'!M93)</f>
        <v/>
      </c>
      <c r="K89" s="136">
        <f>SUMIF('Invoice Charges Detail'!$D$11:$D$550,'Summary - Classification &amp; Name'!J89,'Invoice Charges Detail'!$M$11:$M$550)</f>
        <v>0</v>
      </c>
    </row>
    <row r="90" spans="1:11" ht="15.75" customHeight="1" x14ac:dyDescent="0.2">
      <c r="A90" s="177" t="str">
        <f>IF('Classifications and Fees'!A94=0,"",'Classifications and Fees'!A94)</f>
        <v/>
      </c>
      <c r="B90" s="136">
        <f>SUMIF('Invoice Charges Detail'!$K$11:$K$550,'Summary - Classification &amp; Name'!A90,'Invoice Charges Detail'!$M$11:$M$550)</f>
        <v>0</v>
      </c>
      <c r="D90" s="177" t="str">
        <f>IF('Classifications and Fees'!E94=0,"",'Classifications and Fees'!E94)</f>
        <v/>
      </c>
      <c r="E90" s="136">
        <f ca="1">SUMIF('Invoice Charges Detail'!$D$11:$K$550,'Summary - Classification &amp; Name'!D90,'Invoice Charges Detail'!$M$11:$M$550)</f>
        <v>0</v>
      </c>
      <c r="G90" s="177" t="str">
        <f>IF('Classifications and Fees'!I94=0,"",'Classifications and Fees'!I94)</f>
        <v/>
      </c>
      <c r="H90" s="136">
        <f>SUMIF('Invoice Charges Detail'!$D$11:$D$550,'Summary - Classification &amp; Name'!G90,'Invoice Charges Detail'!$M$11:$M$550)</f>
        <v>0</v>
      </c>
      <c r="J90" s="177" t="str">
        <f>IF('Classifications and Fees'!M94=0,"",'Classifications and Fees'!M94)</f>
        <v/>
      </c>
      <c r="K90" s="136">
        <f>SUMIF('Invoice Charges Detail'!$D$11:$D$550,'Summary - Classification &amp; Name'!J90,'Invoice Charges Detail'!$M$11:$M$550)</f>
        <v>0</v>
      </c>
    </row>
    <row r="91" spans="1:11" ht="15.75" customHeight="1" x14ac:dyDescent="0.2">
      <c r="A91" s="177" t="str">
        <f>IF('Classifications and Fees'!A95=0,"",'Classifications and Fees'!A95)</f>
        <v/>
      </c>
      <c r="B91" s="136">
        <f>SUMIF('Invoice Charges Detail'!$K$11:$K$550,'Summary - Classification &amp; Name'!A91,'Invoice Charges Detail'!$M$11:$M$550)</f>
        <v>0</v>
      </c>
      <c r="D91" s="177" t="str">
        <f>IF('Classifications and Fees'!E95=0,"",'Classifications and Fees'!E95)</f>
        <v/>
      </c>
      <c r="E91" s="136">
        <f ca="1">SUMIF('Invoice Charges Detail'!$D$11:$K$550,'Summary - Classification &amp; Name'!D91,'Invoice Charges Detail'!$M$11:$M$550)</f>
        <v>0</v>
      </c>
      <c r="G91" s="177" t="str">
        <f>IF('Classifications and Fees'!I95=0,"",'Classifications and Fees'!I95)</f>
        <v/>
      </c>
      <c r="H91" s="136">
        <f>SUMIF('Invoice Charges Detail'!$D$11:$D$550,'Summary - Classification &amp; Name'!G91,'Invoice Charges Detail'!$M$11:$M$550)</f>
        <v>0</v>
      </c>
      <c r="J91" s="177" t="str">
        <f>IF('Classifications and Fees'!M95=0,"",'Classifications and Fees'!M95)</f>
        <v/>
      </c>
      <c r="K91" s="136">
        <f>SUMIF('Invoice Charges Detail'!$D$11:$D$550,'Summary - Classification &amp; Name'!J91,'Invoice Charges Detail'!$M$11:$M$550)</f>
        <v>0</v>
      </c>
    </row>
    <row r="92" spans="1:11" ht="15.75" customHeight="1" x14ac:dyDescent="0.2">
      <c r="A92" s="177" t="str">
        <f>IF('Classifications and Fees'!A96=0,"",'Classifications and Fees'!A96)</f>
        <v/>
      </c>
      <c r="B92" s="136">
        <f>SUMIF('Invoice Charges Detail'!$K$11:$K$550,'Summary - Classification &amp; Name'!A92,'Invoice Charges Detail'!$M$11:$M$550)</f>
        <v>0</v>
      </c>
      <c r="D92" s="177" t="str">
        <f>IF('Classifications and Fees'!E96=0,"",'Classifications and Fees'!E96)</f>
        <v/>
      </c>
      <c r="E92" s="136">
        <f ca="1">SUMIF('Invoice Charges Detail'!$D$11:$K$550,'Summary - Classification &amp; Name'!D92,'Invoice Charges Detail'!$M$11:$M$550)</f>
        <v>0</v>
      </c>
      <c r="G92" s="177" t="str">
        <f>IF('Classifications and Fees'!I96=0,"",'Classifications and Fees'!I96)</f>
        <v/>
      </c>
      <c r="H92" s="136">
        <f>SUMIF('Invoice Charges Detail'!$D$11:$D$550,'Summary - Classification &amp; Name'!G92,'Invoice Charges Detail'!$M$11:$M$550)</f>
        <v>0</v>
      </c>
      <c r="J92" s="177" t="str">
        <f>IF('Classifications and Fees'!M96=0,"",'Classifications and Fees'!M96)</f>
        <v/>
      </c>
      <c r="K92" s="136">
        <f>SUMIF('Invoice Charges Detail'!$D$11:$D$550,'Summary - Classification &amp; Name'!J92,'Invoice Charges Detail'!$M$11:$M$550)</f>
        <v>0</v>
      </c>
    </row>
    <row r="93" spans="1:11" ht="15.75" customHeight="1" x14ac:dyDescent="0.2">
      <c r="A93" s="177" t="str">
        <f>IF('Classifications and Fees'!A97=0,"",'Classifications and Fees'!A97)</f>
        <v/>
      </c>
      <c r="B93" s="136">
        <f>SUMIF('Invoice Charges Detail'!$K$11:$K$550,'Summary - Classification &amp; Name'!A93,'Invoice Charges Detail'!$M$11:$M$550)</f>
        <v>0</v>
      </c>
      <c r="D93" s="177" t="str">
        <f>IF('Classifications and Fees'!E97=0,"",'Classifications and Fees'!E97)</f>
        <v/>
      </c>
      <c r="E93" s="136">
        <f ca="1">SUMIF('Invoice Charges Detail'!$D$11:$K$550,'Summary - Classification &amp; Name'!D93,'Invoice Charges Detail'!$M$11:$M$550)</f>
        <v>0</v>
      </c>
      <c r="G93" s="177" t="str">
        <f>IF('Classifications and Fees'!I97=0,"",'Classifications and Fees'!I97)</f>
        <v/>
      </c>
      <c r="H93" s="136">
        <f>SUMIF('Invoice Charges Detail'!$D$11:$D$550,'Summary - Classification &amp; Name'!G93,'Invoice Charges Detail'!$M$11:$M$550)</f>
        <v>0</v>
      </c>
      <c r="J93" s="177" t="str">
        <f>IF('Classifications and Fees'!M97=0,"",'Classifications and Fees'!M97)</f>
        <v/>
      </c>
      <c r="K93" s="136">
        <f>SUMIF('Invoice Charges Detail'!$D$11:$D$550,'Summary - Classification &amp; Name'!J93,'Invoice Charges Detail'!$M$11:$M$550)</f>
        <v>0</v>
      </c>
    </row>
    <row r="94" spans="1:11" ht="15.75" customHeight="1" x14ac:dyDescent="0.2">
      <c r="A94" s="177" t="str">
        <f>IF('Classifications and Fees'!A98=0,"",'Classifications and Fees'!A98)</f>
        <v/>
      </c>
      <c r="B94" s="136">
        <f>SUMIF('Invoice Charges Detail'!$K$11:$K$550,'Summary - Classification &amp; Name'!A94,'Invoice Charges Detail'!$M$11:$M$550)</f>
        <v>0</v>
      </c>
      <c r="D94" s="177" t="str">
        <f>IF('Classifications and Fees'!E98=0,"",'Classifications and Fees'!E98)</f>
        <v/>
      </c>
      <c r="E94" s="136">
        <f ca="1">SUMIF('Invoice Charges Detail'!$D$11:$K$550,'Summary - Classification &amp; Name'!D94,'Invoice Charges Detail'!$M$11:$M$550)</f>
        <v>0</v>
      </c>
      <c r="G94" s="177" t="str">
        <f>IF('Classifications and Fees'!I98=0,"",'Classifications and Fees'!I98)</f>
        <v/>
      </c>
      <c r="H94" s="136">
        <f>SUMIF('Invoice Charges Detail'!$D$11:$D$550,'Summary - Classification &amp; Name'!G94,'Invoice Charges Detail'!$M$11:$M$550)</f>
        <v>0</v>
      </c>
      <c r="J94" s="177" t="str">
        <f>IF('Classifications and Fees'!M98=0,"",'Classifications and Fees'!M98)</f>
        <v/>
      </c>
      <c r="K94" s="136">
        <f>SUMIF('Invoice Charges Detail'!$D$11:$D$550,'Summary - Classification &amp; Name'!J94,'Invoice Charges Detail'!$M$11:$M$550)</f>
        <v>0</v>
      </c>
    </row>
    <row r="95" spans="1:11" ht="15.75" customHeight="1" x14ac:dyDescent="0.2">
      <c r="A95" s="177" t="str">
        <f>IF('Classifications and Fees'!A99=0,"",'Classifications and Fees'!A99)</f>
        <v/>
      </c>
      <c r="B95" s="136">
        <f>SUMIF('Invoice Charges Detail'!$K$11:$K$550,'Summary - Classification &amp; Name'!A95,'Invoice Charges Detail'!$M$11:$M$550)</f>
        <v>0</v>
      </c>
      <c r="D95" s="177" t="str">
        <f>IF('Classifications and Fees'!E99=0,"",'Classifications and Fees'!E99)</f>
        <v/>
      </c>
      <c r="E95" s="136">
        <f ca="1">SUMIF('Invoice Charges Detail'!$D$11:$K$550,'Summary - Classification &amp; Name'!D95,'Invoice Charges Detail'!$M$11:$M$550)</f>
        <v>0</v>
      </c>
      <c r="G95" s="177" t="str">
        <f>IF('Classifications and Fees'!I99=0,"",'Classifications and Fees'!I99)</f>
        <v/>
      </c>
      <c r="H95" s="136">
        <f>SUMIF('Invoice Charges Detail'!$D$11:$D$550,'Summary - Classification &amp; Name'!G95,'Invoice Charges Detail'!$M$11:$M$550)</f>
        <v>0</v>
      </c>
      <c r="J95" s="177" t="str">
        <f>IF('Classifications and Fees'!M99=0,"",'Classifications and Fees'!M99)</f>
        <v/>
      </c>
      <c r="K95" s="136">
        <f>SUMIF('Invoice Charges Detail'!$D$11:$D$550,'Summary - Classification &amp; Name'!J95,'Invoice Charges Detail'!$M$11:$M$550)</f>
        <v>0</v>
      </c>
    </row>
    <row r="96" spans="1:11" ht="15.75" customHeight="1" x14ac:dyDescent="0.2">
      <c r="A96" s="177" t="str">
        <f>IF('Classifications and Fees'!A100=0,"",'Classifications and Fees'!A100)</f>
        <v/>
      </c>
      <c r="B96" s="136">
        <f>SUMIF('Invoice Charges Detail'!$K$11:$K$550,'Summary - Classification &amp; Name'!A96,'Invoice Charges Detail'!$M$11:$M$550)</f>
        <v>0</v>
      </c>
      <c r="D96" s="177" t="str">
        <f>IF('Classifications and Fees'!E100=0,"",'Classifications and Fees'!E100)</f>
        <v/>
      </c>
      <c r="E96" s="136">
        <f ca="1">SUMIF('Invoice Charges Detail'!$D$11:$K$550,'Summary - Classification &amp; Name'!D96,'Invoice Charges Detail'!$M$11:$M$550)</f>
        <v>0</v>
      </c>
      <c r="G96" s="177" t="str">
        <f>IF('Classifications and Fees'!I100=0,"",'Classifications and Fees'!I100)</f>
        <v/>
      </c>
      <c r="H96" s="136">
        <f>SUMIF('Invoice Charges Detail'!$D$11:$D$550,'Summary - Classification &amp; Name'!G96,'Invoice Charges Detail'!$M$11:$M$550)</f>
        <v>0</v>
      </c>
      <c r="J96" s="177" t="str">
        <f>IF('Classifications and Fees'!M100=0,"",'Classifications and Fees'!M100)</f>
        <v/>
      </c>
      <c r="K96" s="136">
        <f>SUMIF('Invoice Charges Detail'!$D$11:$D$550,'Summary - Classification &amp; Name'!J96,'Invoice Charges Detail'!$M$11:$M$550)</f>
        <v>0</v>
      </c>
    </row>
    <row r="97" spans="1:11" ht="15.75" customHeight="1" x14ac:dyDescent="0.2">
      <c r="A97" s="177" t="str">
        <f>IF('Classifications and Fees'!A101=0,"",'Classifications and Fees'!A101)</f>
        <v/>
      </c>
      <c r="B97" s="136">
        <f>SUMIF('Invoice Charges Detail'!$K$11:$K$550,'Summary - Classification &amp; Name'!A97,'Invoice Charges Detail'!$M$11:$M$550)</f>
        <v>0</v>
      </c>
      <c r="D97" s="177" t="str">
        <f>IF('Classifications and Fees'!E101=0,"",'Classifications and Fees'!E101)</f>
        <v/>
      </c>
      <c r="E97" s="136">
        <f ca="1">SUMIF('Invoice Charges Detail'!$D$11:$K$550,'Summary - Classification &amp; Name'!D97,'Invoice Charges Detail'!$M$11:$M$550)</f>
        <v>0</v>
      </c>
      <c r="G97" s="177" t="str">
        <f>IF('Classifications and Fees'!I101=0,"",'Classifications and Fees'!I101)</f>
        <v/>
      </c>
      <c r="H97" s="136">
        <f>SUMIF('Invoice Charges Detail'!$D$11:$D$550,'Summary - Classification &amp; Name'!G97,'Invoice Charges Detail'!$M$11:$M$550)</f>
        <v>0</v>
      </c>
      <c r="J97" s="177" t="str">
        <f>IF('Classifications and Fees'!M101=0,"",'Classifications and Fees'!M101)</f>
        <v/>
      </c>
      <c r="K97" s="136">
        <f>SUMIF('Invoice Charges Detail'!$D$11:$D$550,'Summary - Classification &amp; Name'!J97,'Invoice Charges Detail'!$M$11:$M$550)</f>
        <v>0</v>
      </c>
    </row>
    <row r="98" spans="1:11" ht="15.75" customHeight="1" x14ac:dyDescent="0.2">
      <c r="A98" s="177" t="str">
        <f>IF('Classifications and Fees'!A102=0,"",'Classifications and Fees'!A102)</f>
        <v/>
      </c>
      <c r="B98" s="136">
        <f>SUMIF('Invoice Charges Detail'!$K$11:$K$550,'Summary - Classification &amp; Name'!A98,'Invoice Charges Detail'!$M$11:$M$550)</f>
        <v>0</v>
      </c>
      <c r="D98" s="177" t="str">
        <f>IF('Classifications and Fees'!E102=0,"",'Classifications and Fees'!E102)</f>
        <v/>
      </c>
      <c r="E98" s="136">
        <f ca="1">SUMIF('Invoice Charges Detail'!$D$11:$K$550,'Summary - Classification &amp; Name'!D98,'Invoice Charges Detail'!$M$11:$M$550)</f>
        <v>0</v>
      </c>
      <c r="G98" s="177" t="str">
        <f>IF('Classifications and Fees'!I102=0,"",'Classifications and Fees'!I102)</f>
        <v/>
      </c>
      <c r="H98" s="136">
        <f>SUMIF('Invoice Charges Detail'!$D$11:$D$550,'Summary - Classification &amp; Name'!G98,'Invoice Charges Detail'!$M$11:$M$550)</f>
        <v>0</v>
      </c>
      <c r="J98" s="177" t="str">
        <f>IF('Classifications and Fees'!M102=0,"",'Classifications and Fees'!M102)</f>
        <v/>
      </c>
      <c r="K98" s="136">
        <f>SUMIF('Invoice Charges Detail'!$D$11:$D$550,'Summary - Classification &amp; Name'!J98,'Invoice Charges Detail'!$M$11:$M$550)</f>
        <v>0</v>
      </c>
    </row>
    <row r="99" spans="1:11" ht="15.75" customHeight="1" x14ac:dyDescent="0.2">
      <c r="A99" s="177" t="str">
        <f>IF('Classifications and Fees'!A103=0,"",'Classifications and Fees'!A103)</f>
        <v/>
      </c>
      <c r="B99" s="136">
        <f>SUMIF('Invoice Charges Detail'!$K$11:$K$550,'Summary - Classification &amp; Name'!A99,'Invoice Charges Detail'!$M$11:$M$550)</f>
        <v>0</v>
      </c>
      <c r="D99" s="177" t="str">
        <f>IF('Classifications and Fees'!E103=0,"",'Classifications and Fees'!E103)</f>
        <v/>
      </c>
      <c r="E99" s="136">
        <f ca="1">SUMIF('Invoice Charges Detail'!$D$11:$K$550,'Summary - Classification &amp; Name'!D99,'Invoice Charges Detail'!$M$11:$M$550)</f>
        <v>0</v>
      </c>
      <c r="G99" s="177" t="str">
        <f>IF('Classifications and Fees'!I103=0,"",'Classifications and Fees'!I103)</f>
        <v/>
      </c>
      <c r="H99" s="136">
        <f>SUMIF('Invoice Charges Detail'!$D$11:$D$550,'Summary - Classification &amp; Name'!G99,'Invoice Charges Detail'!$M$11:$M$550)</f>
        <v>0</v>
      </c>
      <c r="J99" s="177" t="str">
        <f>IF('Classifications and Fees'!M103=0,"",'Classifications and Fees'!M103)</f>
        <v/>
      </c>
      <c r="K99" s="136">
        <f>SUMIF('Invoice Charges Detail'!$D$11:$D$550,'Summary - Classification &amp; Name'!J99,'Invoice Charges Detail'!$M$11:$M$550)</f>
        <v>0</v>
      </c>
    </row>
    <row r="100" spans="1:11" ht="15.75" customHeight="1" x14ac:dyDescent="0.2">
      <c r="A100" s="177" t="str">
        <f>IF('Classifications and Fees'!A104=0,"",'Classifications and Fees'!A104)</f>
        <v/>
      </c>
      <c r="B100" s="136">
        <f>SUMIF('Invoice Charges Detail'!$K$11:$K$550,'Summary - Classification &amp; Name'!A100,'Invoice Charges Detail'!$M$11:$M$550)</f>
        <v>0</v>
      </c>
      <c r="D100" s="177" t="str">
        <f>IF('Classifications and Fees'!E104=0,"",'Classifications and Fees'!E104)</f>
        <v/>
      </c>
      <c r="E100" s="136">
        <f ca="1">SUMIF('Invoice Charges Detail'!$D$11:$K$550,'Summary - Classification &amp; Name'!D100,'Invoice Charges Detail'!$M$11:$M$550)</f>
        <v>0</v>
      </c>
      <c r="G100" s="177" t="str">
        <f>IF('Classifications and Fees'!I104=0,"",'Classifications and Fees'!I104)</f>
        <v/>
      </c>
      <c r="H100" s="136">
        <f>SUMIF('Invoice Charges Detail'!$D$11:$D$550,'Summary - Classification &amp; Name'!G100,'Invoice Charges Detail'!$M$11:$M$550)</f>
        <v>0</v>
      </c>
      <c r="J100" s="177" t="str">
        <f>IF('Classifications and Fees'!M104=0,"",'Classifications and Fees'!M104)</f>
        <v/>
      </c>
      <c r="K100" s="136">
        <f>SUMIF('Invoice Charges Detail'!$D$11:$D$550,'Summary - Classification &amp; Name'!J100,'Invoice Charges Detail'!$M$11:$M$550)</f>
        <v>0</v>
      </c>
    </row>
    <row r="101" spans="1:11" ht="15.75" customHeight="1" x14ac:dyDescent="0.2">
      <c r="A101" s="177" t="str">
        <f>IF('Classifications and Fees'!A105=0,"",'Classifications and Fees'!A105)</f>
        <v/>
      </c>
      <c r="B101" s="136">
        <f>SUMIF('Invoice Charges Detail'!$K$11:$K$550,'Summary - Classification &amp; Name'!A101,'Invoice Charges Detail'!$M$11:$M$550)</f>
        <v>0</v>
      </c>
      <c r="D101" s="177" t="str">
        <f>IF('Classifications and Fees'!E105=0,"",'Classifications and Fees'!E105)</f>
        <v/>
      </c>
      <c r="E101" s="136">
        <f ca="1">SUMIF('Invoice Charges Detail'!$D$11:$K$550,'Summary - Classification &amp; Name'!D101,'Invoice Charges Detail'!$M$11:$M$550)</f>
        <v>0</v>
      </c>
      <c r="G101" s="177" t="str">
        <f>IF('Classifications and Fees'!I105=0,"",'Classifications and Fees'!I105)</f>
        <v/>
      </c>
      <c r="H101" s="136">
        <f>SUMIF('Invoice Charges Detail'!$D$11:$D$550,'Summary - Classification &amp; Name'!G101,'Invoice Charges Detail'!$M$11:$M$550)</f>
        <v>0</v>
      </c>
      <c r="J101" s="177" t="str">
        <f>IF('Classifications and Fees'!M105=0,"",'Classifications and Fees'!M105)</f>
        <v/>
      </c>
      <c r="K101" s="136">
        <f>SUMIF('Invoice Charges Detail'!$D$11:$D$550,'Summary - Classification &amp; Name'!J101,'Invoice Charges Detail'!$M$11:$M$550)</f>
        <v>0</v>
      </c>
    </row>
    <row r="102" spans="1:11" ht="15.75" customHeight="1" x14ac:dyDescent="0.2">
      <c r="A102" s="177" t="str">
        <f>IF('Classifications and Fees'!A106=0,"",'Classifications and Fees'!A106)</f>
        <v/>
      </c>
      <c r="B102" s="136">
        <f>SUMIF('Invoice Charges Detail'!$K$11:$K$550,'Summary - Classification &amp; Name'!A102,'Invoice Charges Detail'!$M$11:$M$550)</f>
        <v>0</v>
      </c>
      <c r="D102" s="177" t="str">
        <f>IF('Classifications and Fees'!E106=0,"",'Classifications and Fees'!E106)</f>
        <v/>
      </c>
      <c r="E102" s="136">
        <f ca="1">SUMIF('Invoice Charges Detail'!$D$11:$K$550,'Summary - Classification &amp; Name'!D102,'Invoice Charges Detail'!$M$11:$M$550)</f>
        <v>0</v>
      </c>
      <c r="G102" s="177" t="str">
        <f>IF('Classifications and Fees'!I106=0,"",'Classifications and Fees'!I106)</f>
        <v/>
      </c>
      <c r="H102" s="136">
        <f>SUMIF('Invoice Charges Detail'!$D$11:$D$550,'Summary - Classification &amp; Name'!G102,'Invoice Charges Detail'!$M$11:$M$550)</f>
        <v>0</v>
      </c>
      <c r="J102" s="177" t="str">
        <f>IF('Classifications and Fees'!M106=0,"",'Classifications and Fees'!M106)</f>
        <v/>
      </c>
      <c r="K102" s="136">
        <f>SUMIF('Invoice Charges Detail'!$D$11:$D$550,'Summary - Classification &amp; Name'!J102,'Invoice Charges Detail'!$M$11:$M$550)</f>
        <v>0</v>
      </c>
    </row>
    <row r="103" spans="1:11" ht="15.75" customHeight="1" x14ac:dyDescent="0.2">
      <c r="A103" s="177" t="str">
        <f>IF('Classifications and Fees'!A107=0,"",'Classifications and Fees'!A107)</f>
        <v/>
      </c>
      <c r="B103" s="136">
        <f>SUMIF('Invoice Charges Detail'!$K$11:$K$550,'Summary - Classification &amp; Name'!A103,'Invoice Charges Detail'!$M$11:$M$550)</f>
        <v>0</v>
      </c>
      <c r="D103" s="177" t="str">
        <f>IF('Classifications and Fees'!E107=0,"",'Classifications and Fees'!E107)</f>
        <v/>
      </c>
      <c r="E103" s="136">
        <f ca="1">SUMIF('Invoice Charges Detail'!$D$11:$K$550,'Summary - Classification &amp; Name'!D103,'Invoice Charges Detail'!$M$11:$M$550)</f>
        <v>0</v>
      </c>
      <c r="G103" s="177" t="str">
        <f>IF('Classifications and Fees'!I107=0,"",'Classifications and Fees'!I107)</f>
        <v/>
      </c>
      <c r="H103" s="136">
        <f>SUMIF('Invoice Charges Detail'!$D$11:$D$550,'Summary - Classification &amp; Name'!G103,'Invoice Charges Detail'!$M$11:$M$550)</f>
        <v>0</v>
      </c>
      <c r="J103" s="177" t="str">
        <f>IF('Classifications and Fees'!M107=0,"",'Classifications and Fees'!M107)</f>
        <v/>
      </c>
      <c r="K103" s="136">
        <f>SUMIF('Invoice Charges Detail'!$D$11:$D$550,'Summary - Classification &amp; Name'!J103,'Invoice Charges Detail'!$M$11:$M$550)</f>
        <v>0</v>
      </c>
    </row>
    <row r="104" spans="1:11" ht="15.75" customHeight="1" x14ac:dyDescent="0.2">
      <c r="A104" s="177" t="str">
        <f>IF('Classifications and Fees'!A108=0,"",'Classifications and Fees'!A108)</f>
        <v/>
      </c>
      <c r="B104" s="136">
        <f>SUMIF('Invoice Charges Detail'!$K$11:$K$550,'Summary - Classification &amp; Name'!A104,'Invoice Charges Detail'!$M$11:$M$550)</f>
        <v>0</v>
      </c>
      <c r="D104" s="177" t="str">
        <f>IF('Classifications and Fees'!E108=0,"",'Classifications and Fees'!E108)</f>
        <v/>
      </c>
      <c r="E104" s="136">
        <f ca="1">SUMIF('Invoice Charges Detail'!$D$11:$K$550,'Summary - Classification &amp; Name'!D104,'Invoice Charges Detail'!$M$11:$M$550)</f>
        <v>0</v>
      </c>
      <c r="G104" s="177" t="str">
        <f>IF('Classifications and Fees'!I108=0,"",'Classifications and Fees'!I108)</f>
        <v/>
      </c>
      <c r="H104" s="136">
        <f>SUMIF('Invoice Charges Detail'!$D$11:$D$550,'Summary - Classification &amp; Name'!G104,'Invoice Charges Detail'!$M$11:$M$550)</f>
        <v>0</v>
      </c>
      <c r="J104" s="177" t="str">
        <f>IF('Classifications and Fees'!M108=0,"",'Classifications and Fees'!M108)</f>
        <v/>
      </c>
      <c r="K104" s="136">
        <f>SUMIF('Invoice Charges Detail'!$D$11:$D$550,'Summary - Classification &amp; Name'!J104,'Invoice Charges Detail'!$M$11:$M$550)</f>
        <v>0</v>
      </c>
    </row>
    <row r="105" spans="1:11" ht="15.75" customHeight="1" x14ac:dyDescent="0.2">
      <c r="A105" s="177" t="str">
        <f>IF('Classifications and Fees'!A109=0,"",'Classifications and Fees'!A109)</f>
        <v/>
      </c>
      <c r="B105" s="136">
        <f>SUMIF('Invoice Charges Detail'!$K$11:$K$550,'Summary - Classification &amp; Name'!A105,'Invoice Charges Detail'!$M$11:$M$550)</f>
        <v>0</v>
      </c>
      <c r="D105" s="177" t="str">
        <f>IF('Classifications and Fees'!E109=0,"",'Classifications and Fees'!E109)</f>
        <v/>
      </c>
      <c r="E105" s="136">
        <f ca="1">SUMIF('Invoice Charges Detail'!$D$11:$K$550,'Summary - Classification &amp; Name'!D105,'Invoice Charges Detail'!$M$11:$M$550)</f>
        <v>0</v>
      </c>
      <c r="G105" s="177" t="str">
        <f>IF('Classifications and Fees'!I109=0,"",'Classifications and Fees'!I109)</f>
        <v/>
      </c>
      <c r="H105" s="136">
        <f>SUMIF('Invoice Charges Detail'!$D$11:$D$550,'Summary - Classification &amp; Name'!G105,'Invoice Charges Detail'!$M$11:$M$550)</f>
        <v>0</v>
      </c>
      <c r="J105" s="177" t="str">
        <f>IF('Classifications and Fees'!M109=0,"",'Classifications and Fees'!M109)</f>
        <v/>
      </c>
      <c r="K105" s="136">
        <f>SUMIF('Invoice Charges Detail'!$D$11:$D$550,'Summary - Classification &amp; Name'!J105,'Invoice Charges Detail'!$M$11:$M$550)</f>
        <v>0</v>
      </c>
    </row>
    <row r="106" spans="1:11" ht="15.75" customHeight="1" x14ac:dyDescent="0.2">
      <c r="A106" s="177" t="str">
        <f>IF('Classifications and Fees'!A110=0,"",'Classifications and Fees'!A110)</f>
        <v/>
      </c>
      <c r="B106" s="136">
        <f>SUMIF('Invoice Charges Detail'!$K$11:$K$550,'Summary - Classification &amp; Name'!A106,'Invoice Charges Detail'!$M$11:$M$550)</f>
        <v>0</v>
      </c>
      <c r="D106" s="177" t="str">
        <f>IF('Classifications and Fees'!E110=0,"",'Classifications and Fees'!E110)</f>
        <v/>
      </c>
      <c r="E106" s="136">
        <f ca="1">SUMIF('Invoice Charges Detail'!$D$11:$K$550,'Summary - Classification &amp; Name'!D106,'Invoice Charges Detail'!$M$11:$M$550)</f>
        <v>0</v>
      </c>
      <c r="G106" s="177" t="str">
        <f>IF('Classifications and Fees'!I110=0,"",'Classifications and Fees'!I110)</f>
        <v/>
      </c>
      <c r="H106" s="136">
        <f>SUMIF('Invoice Charges Detail'!$D$11:$D$550,'Summary - Classification &amp; Name'!G106,'Invoice Charges Detail'!$M$11:$M$550)</f>
        <v>0</v>
      </c>
      <c r="J106" s="177" t="str">
        <f>IF('Classifications and Fees'!M110=0,"",'Classifications and Fees'!M110)</f>
        <v/>
      </c>
      <c r="K106" s="136">
        <f>SUMIF('Invoice Charges Detail'!$D$11:$D$550,'Summary - Classification &amp; Name'!J106,'Invoice Charges Detail'!$M$11:$M$550)</f>
        <v>0</v>
      </c>
    </row>
    <row r="107" spans="1:11" ht="15.75" customHeight="1" x14ac:dyDescent="0.2">
      <c r="A107" s="177" t="str">
        <f>IF('Classifications and Fees'!A111=0,"",'Classifications and Fees'!A111)</f>
        <v/>
      </c>
      <c r="B107" s="136">
        <f>SUMIF('Invoice Charges Detail'!$K$11:$K$550,'Summary - Classification &amp; Name'!A107,'Invoice Charges Detail'!$M$11:$M$550)</f>
        <v>0</v>
      </c>
      <c r="D107" s="177" t="str">
        <f>IF('Classifications and Fees'!E111=0,"",'Classifications and Fees'!E111)</f>
        <v/>
      </c>
      <c r="E107" s="136">
        <f ca="1">SUMIF('Invoice Charges Detail'!$D$11:$K$550,'Summary - Classification &amp; Name'!D107,'Invoice Charges Detail'!$M$11:$M$550)</f>
        <v>0</v>
      </c>
      <c r="G107" s="177" t="str">
        <f>IF('Classifications and Fees'!I111=0,"",'Classifications and Fees'!I111)</f>
        <v/>
      </c>
      <c r="H107" s="136">
        <f>SUMIF('Invoice Charges Detail'!$D$11:$D$550,'Summary - Classification &amp; Name'!G107,'Invoice Charges Detail'!$M$11:$M$550)</f>
        <v>0</v>
      </c>
      <c r="J107" s="177" t="str">
        <f>IF('Classifications and Fees'!M111=0,"",'Classifications and Fees'!M111)</f>
        <v/>
      </c>
      <c r="K107" s="136">
        <f>SUMIF('Invoice Charges Detail'!$D$11:$D$550,'Summary - Classification &amp; Name'!J107,'Invoice Charges Detail'!$M$11:$M$550)</f>
        <v>0</v>
      </c>
    </row>
    <row r="108" spans="1:11" ht="15.75" customHeight="1" x14ac:dyDescent="0.2">
      <c r="A108" s="177" t="str">
        <f>IF('Classifications and Fees'!A112=0,"",'Classifications and Fees'!A112)</f>
        <v/>
      </c>
      <c r="B108" s="136">
        <f>SUMIF('Invoice Charges Detail'!$K$11:$K$550,'Summary - Classification &amp; Name'!A108,'Invoice Charges Detail'!$M$11:$M$550)</f>
        <v>0</v>
      </c>
      <c r="D108" s="177" t="str">
        <f>IF('Classifications and Fees'!E112=0,"",'Classifications and Fees'!E112)</f>
        <v/>
      </c>
      <c r="E108" s="136">
        <f ca="1">SUMIF('Invoice Charges Detail'!$D$11:$K$550,'Summary - Classification &amp; Name'!D108,'Invoice Charges Detail'!$M$11:$M$550)</f>
        <v>0</v>
      </c>
      <c r="G108" s="177" t="str">
        <f>IF('Classifications and Fees'!I112=0,"",'Classifications and Fees'!I112)</f>
        <v/>
      </c>
      <c r="H108" s="136">
        <f>SUMIF('Invoice Charges Detail'!$D$11:$D$550,'Summary - Classification &amp; Name'!G108,'Invoice Charges Detail'!$M$11:$M$550)</f>
        <v>0</v>
      </c>
      <c r="J108" s="177" t="str">
        <f>IF('Classifications and Fees'!M112=0,"",'Classifications and Fees'!M112)</f>
        <v/>
      </c>
      <c r="K108" s="136">
        <f>SUMIF('Invoice Charges Detail'!$D$11:$D$550,'Summary - Classification &amp; Name'!J108,'Invoice Charges Detail'!$M$11:$M$550)</f>
        <v>0</v>
      </c>
    </row>
    <row r="109" spans="1:11" ht="15.75" customHeight="1" x14ac:dyDescent="0.2">
      <c r="A109" s="177" t="str">
        <f>IF('Classifications and Fees'!A113=0,"",'Classifications and Fees'!A113)</f>
        <v/>
      </c>
      <c r="B109" s="136">
        <f>SUMIF('Invoice Charges Detail'!$K$11:$K$550,'Summary - Classification &amp; Name'!A109,'Invoice Charges Detail'!$M$11:$M$550)</f>
        <v>0</v>
      </c>
      <c r="D109" s="177" t="str">
        <f>IF('Classifications and Fees'!E113=0,"",'Classifications and Fees'!E113)</f>
        <v/>
      </c>
      <c r="E109" s="136">
        <f ca="1">SUMIF('Invoice Charges Detail'!$D$11:$K$550,'Summary - Classification &amp; Name'!D109,'Invoice Charges Detail'!$M$11:$M$550)</f>
        <v>0</v>
      </c>
      <c r="G109" s="177" t="str">
        <f>IF('Classifications and Fees'!I113=0,"",'Classifications and Fees'!I113)</f>
        <v/>
      </c>
      <c r="H109" s="136">
        <f>SUMIF('Invoice Charges Detail'!$D$11:$D$550,'Summary - Classification &amp; Name'!G109,'Invoice Charges Detail'!$M$11:$M$550)</f>
        <v>0</v>
      </c>
      <c r="J109" s="177" t="str">
        <f>IF('Classifications and Fees'!M113=0,"",'Classifications and Fees'!M113)</f>
        <v/>
      </c>
      <c r="K109" s="136">
        <f>SUMIF('Invoice Charges Detail'!$D$11:$D$550,'Summary - Classification &amp; Name'!J109,'Invoice Charges Detail'!$M$11:$M$550)</f>
        <v>0</v>
      </c>
    </row>
    <row r="110" spans="1:11" ht="15.75" customHeight="1" x14ac:dyDescent="0.2">
      <c r="A110" s="177" t="str">
        <f>IF('Classifications and Fees'!A114=0,"",'Classifications and Fees'!A114)</f>
        <v/>
      </c>
      <c r="B110" s="136">
        <f>SUMIF('Invoice Charges Detail'!$K$11:$K$550,'Summary - Classification &amp; Name'!A110,'Invoice Charges Detail'!$M$11:$M$550)</f>
        <v>0</v>
      </c>
      <c r="D110" s="177" t="str">
        <f>IF('Classifications and Fees'!E114=0,"",'Classifications and Fees'!E114)</f>
        <v/>
      </c>
      <c r="E110" s="136">
        <f ca="1">SUMIF('Invoice Charges Detail'!$D$11:$K$550,'Summary - Classification &amp; Name'!D110,'Invoice Charges Detail'!$M$11:$M$550)</f>
        <v>0</v>
      </c>
      <c r="G110" s="177" t="str">
        <f>IF('Classifications and Fees'!I114=0,"",'Classifications and Fees'!I114)</f>
        <v/>
      </c>
      <c r="H110" s="136">
        <f>SUMIF('Invoice Charges Detail'!$D$11:$D$550,'Summary - Classification &amp; Name'!G110,'Invoice Charges Detail'!$M$11:$M$550)</f>
        <v>0</v>
      </c>
      <c r="J110" s="177" t="str">
        <f>IF('Classifications and Fees'!M114=0,"",'Classifications and Fees'!M114)</f>
        <v/>
      </c>
      <c r="K110" s="136">
        <f>SUMIF('Invoice Charges Detail'!$D$11:$D$550,'Summary - Classification &amp; Name'!J110,'Invoice Charges Detail'!$M$11:$M$550)</f>
        <v>0</v>
      </c>
    </row>
    <row r="111" spans="1:11" ht="15.75" customHeight="1" x14ac:dyDescent="0.2">
      <c r="A111" s="177" t="str">
        <f>IF('Classifications and Fees'!A115=0,"",'Classifications and Fees'!A115)</f>
        <v/>
      </c>
      <c r="B111" s="136">
        <f>SUMIF('Invoice Charges Detail'!$K$11:$K$550,'Summary - Classification &amp; Name'!A111,'Invoice Charges Detail'!$M$11:$M$550)</f>
        <v>0</v>
      </c>
      <c r="D111" s="177" t="str">
        <f>IF('Classifications and Fees'!E115=0,"",'Classifications and Fees'!E115)</f>
        <v/>
      </c>
      <c r="E111" s="136">
        <f ca="1">SUMIF('Invoice Charges Detail'!$D$11:$K$550,'Summary - Classification &amp; Name'!D111,'Invoice Charges Detail'!$M$11:$M$550)</f>
        <v>0</v>
      </c>
      <c r="G111" s="177" t="str">
        <f>IF('Classifications and Fees'!I115=0,"",'Classifications and Fees'!I115)</f>
        <v/>
      </c>
      <c r="H111" s="136">
        <f>SUMIF('Invoice Charges Detail'!$D$11:$D$550,'Summary - Classification &amp; Name'!G111,'Invoice Charges Detail'!$M$11:$M$550)</f>
        <v>0</v>
      </c>
      <c r="J111" s="177" t="str">
        <f>IF('Classifications and Fees'!M115=0,"",'Classifications and Fees'!M115)</f>
        <v/>
      </c>
      <c r="K111" s="136">
        <f>SUMIF('Invoice Charges Detail'!$D$11:$D$550,'Summary - Classification &amp; Name'!J111,'Invoice Charges Detail'!$M$11:$M$550)</f>
        <v>0</v>
      </c>
    </row>
    <row r="112" spans="1:11" ht="15.75" customHeight="1" x14ac:dyDescent="0.2">
      <c r="A112" s="177" t="str">
        <f>IF('Classifications and Fees'!A116=0,"",'Classifications and Fees'!A116)</f>
        <v/>
      </c>
      <c r="B112" s="136">
        <f>SUMIF('Invoice Charges Detail'!$K$11:$K$550,'Summary - Classification &amp; Name'!A112,'Invoice Charges Detail'!$M$11:$M$550)</f>
        <v>0</v>
      </c>
      <c r="D112" s="177" t="str">
        <f>IF('Classifications and Fees'!E116=0,"",'Classifications and Fees'!E116)</f>
        <v/>
      </c>
      <c r="E112" s="136">
        <f ca="1">SUMIF('Invoice Charges Detail'!$D$11:$K$550,'Summary - Classification &amp; Name'!D112,'Invoice Charges Detail'!$M$11:$M$550)</f>
        <v>0</v>
      </c>
      <c r="G112" s="177" t="str">
        <f>IF('Classifications and Fees'!I116=0,"",'Classifications and Fees'!I116)</f>
        <v/>
      </c>
      <c r="H112" s="136">
        <f>SUMIF('Invoice Charges Detail'!$D$11:$D$550,'Summary - Classification &amp; Name'!G112,'Invoice Charges Detail'!$M$11:$M$550)</f>
        <v>0</v>
      </c>
      <c r="J112" s="177" t="str">
        <f>IF('Classifications and Fees'!M116=0,"",'Classifications and Fees'!M116)</f>
        <v/>
      </c>
      <c r="K112" s="136">
        <f>SUMIF('Invoice Charges Detail'!$D$11:$D$550,'Summary - Classification &amp; Name'!J112,'Invoice Charges Detail'!$M$11:$M$550)</f>
        <v>0</v>
      </c>
    </row>
    <row r="113" spans="1:11" ht="15.75" customHeight="1" x14ac:dyDescent="0.2">
      <c r="A113" s="177" t="str">
        <f>IF('Classifications and Fees'!A117=0,"",'Classifications and Fees'!A117)</f>
        <v/>
      </c>
      <c r="B113" s="136">
        <f>SUMIF('Invoice Charges Detail'!$K$11:$K$550,'Summary - Classification &amp; Name'!A113,'Invoice Charges Detail'!$M$11:$M$550)</f>
        <v>0</v>
      </c>
      <c r="D113" s="177" t="str">
        <f>IF('Classifications and Fees'!E117=0,"",'Classifications and Fees'!E117)</f>
        <v/>
      </c>
      <c r="E113" s="136">
        <f ca="1">SUMIF('Invoice Charges Detail'!$D$11:$K$550,'Summary - Classification &amp; Name'!D113,'Invoice Charges Detail'!$M$11:$M$550)</f>
        <v>0</v>
      </c>
      <c r="G113" s="177" t="str">
        <f>IF('Classifications and Fees'!I117=0,"",'Classifications and Fees'!I117)</f>
        <v/>
      </c>
      <c r="H113" s="136">
        <f>SUMIF('Invoice Charges Detail'!$D$11:$D$550,'Summary - Classification &amp; Name'!G113,'Invoice Charges Detail'!$M$11:$M$550)</f>
        <v>0</v>
      </c>
      <c r="J113" s="177" t="str">
        <f>IF('Classifications and Fees'!M117=0,"",'Classifications and Fees'!M117)</f>
        <v/>
      </c>
      <c r="K113" s="136">
        <f>SUMIF('Invoice Charges Detail'!$D$11:$D$550,'Summary - Classification &amp; Name'!J113,'Invoice Charges Detail'!$M$11:$M$550)</f>
        <v>0</v>
      </c>
    </row>
    <row r="114" spans="1:11" ht="15.75" customHeight="1" x14ac:dyDescent="0.2">
      <c r="A114" s="177" t="str">
        <f>IF('Classifications and Fees'!A118=0,"",'Classifications and Fees'!A118)</f>
        <v/>
      </c>
      <c r="B114" s="136">
        <f>SUMIF('Invoice Charges Detail'!$K$11:$K$550,'Summary - Classification &amp; Name'!A114,'Invoice Charges Detail'!$M$11:$M$550)</f>
        <v>0</v>
      </c>
      <c r="D114" s="177" t="str">
        <f>IF('Classifications and Fees'!E118=0,"",'Classifications and Fees'!E118)</f>
        <v/>
      </c>
      <c r="E114" s="136">
        <f ca="1">SUMIF('Invoice Charges Detail'!$D$11:$K$550,'Summary - Classification &amp; Name'!D114,'Invoice Charges Detail'!$M$11:$M$550)</f>
        <v>0</v>
      </c>
      <c r="G114" s="177" t="str">
        <f>IF('Classifications and Fees'!I118=0,"",'Classifications and Fees'!I118)</f>
        <v/>
      </c>
      <c r="H114" s="136">
        <f>SUMIF('Invoice Charges Detail'!$D$11:$D$550,'Summary - Classification &amp; Name'!G114,'Invoice Charges Detail'!$M$11:$M$550)</f>
        <v>0</v>
      </c>
      <c r="J114" s="177" t="str">
        <f>IF('Classifications and Fees'!M118=0,"",'Classifications and Fees'!M118)</f>
        <v/>
      </c>
      <c r="K114" s="136">
        <f>SUMIF('Invoice Charges Detail'!$D$11:$D$550,'Summary - Classification &amp; Name'!J114,'Invoice Charges Detail'!$M$11:$M$550)</f>
        <v>0</v>
      </c>
    </row>
    <row r="115" spans="1:11" ht="15.75" customHeight="1" x14ac:dyDescent="0.2">
      <c r="A115" s="177" t="str">
        <f>IF('Classifications and Fees'!A119=0,"",'Classifications and Fees'!A119)</f>
        <v/>
      </c>
      <c r="B115" s="136">
        <f>SUMIF('Invoice Charges Detail'!$K$11:$K$550,'Summary - Classification &amp; Name'!A115,'Invoice Charges Detail'!$M$11:$M$550)</f>
        <v>0</v>
      </c>
      <c r="D115" s="177" t="str">
        <f>IF('Classifications and Fees'!E119=0,"",'Classifications and Fees'!E119)</f>
        <v/>
      </c>
      <c r="E115" s="136">
        <f ca="1">SUMIF('Invoice Charges Detail'!$D$11:$K$550,'Summary - Classification &amp; Name'!D115,'Invoice Charges Detail'!$M$11:$M$550)</f>
        <v>0</v>
      </c>
      <c r="G115" s="177" t="str">
        <f>IF('Classifications and Fees'!I119=0,"",'Classifications and Fees'!I119)</f>
        <v/>
      </c>
      <c r="H115" s="136">
        <f>SUMIF('Invoice Charges Detail'!$D$11:$D$550,'Summary - Classification &amp; Name'!G115,'Invoice Charges Detail'!$M$11:$M$550)</f>
        <v>0</v>
      </c>
      <c r="J115" s="177" t="str">
        <f>IF('Classifications and Fees'!M119=0,"",'Classifications and Fees'!M119)</f>
        <v/>
      </c>
      <c r="K115" s="136">
        <f>SUMIF('Invoice Charges Detail'!$D$11:$D$550,'Summary - Classification &amp; Name'!J115,'Invoice Charges Detail'!$M$11:$M$550)</f>
        <v>0</v>
      </c>
    </row>
    <row r="116" spans="1:11" ht="15.75" customHeight="1" x14ac:dyDescent="0.2">
      <c r="A116" s="177" t="str">
        <f>IF('Classifications and Fees'!A120=0,"",'Classifications and Fees'!A120)</f>
        <v/>
      </c>
      <c r="B116" s="136">
        <f>SUMIF('Invoice Charges Detail'!$K$11:$K$550,'Summary - Classification &amp; Name'!A116,'Invoice Charges Detail'!$M$11:$M$550)</f>
        <v>0</v>
      </c>
      <c r="D116" s="177" t="str">
        <f>IF('Classifications and Fees'!E120=0,"",'Classifications and Fees'!E120)</f>
        <v/>
      </c>
      <c r="E116" s="136">
        <f ca="1">SUMIF('Invoice Charges Detail'!$D$11:$K$550,'Summary - Classification &amp; Name'!D116,'Invoice Charges Detail'!$M$11:$M$550)</f>
        <v>0</v>
      </c>
      <c r="G116" s="177" t="str">
        <f>IF('Classifications and Fees'!I120=0,"",'Classifications and Fees'!I120)</f>
        <v/>
      </c>
      <c r="H116" s="136">
        <f>SUMIF('Invoice Charges Detail'!$D$11:$D$550,'Summary - Classification &amp; Name'!G116,'Invoice Charges Detail'!$M$11:$M$550)</f>
        <v>0</v>
      </c>
      <c r="J116" s="177" t="str">
        <f>IF('Classifications and Fees'!M120=0,"",'Classifications and Fees'!M120)</f>
        <v/>
      </c>
      <c r="K116" s="136">
        <f>SUMIF('Invoice Charges Detail'!$D$11:$D$550,'Summary - Classification &amp; Name'!J116,'Invoice Charges Detail'!$M$11:$M$550)</f>
        <v>0</v>
      </c>
    </row>
    <row r="117" spans="1:11" ht="15.75" customHeight="1" x14ac:dyDescent="0.2">
      <c r="A117" s="177" t="str">
        <f>IF('Classifications and Fees'!A121=0,"",'Classifications and Fees'!A121)</f>
        <v/>
      </c>
      <c r="B117" s="136">
        <f>SUMIF('Invoice Charges Detail'!$K$11:$K$550,'Summary - Classification &amp; Name'!A117,'Invoice Charges Detail'!$M$11:$M$550)</f>
        <v>0</v>
      </c>
      <c r="D117" s="177" t="str">
        <f>IF('Classifications and Fees'!E121=0,"",'Classifications and Fees'!E121)</f>
        <v/>
      </c>
      <c r="E117" s="136">
        <f ca="1">SUMIF('Invoice Charges Detail'!$D$11:$K$550,'Summary - Classification &amp; Name'!D117,'Invoice Charges Detail'!$M$11:$M$550)</f>
        <v>0</v>
      </c>
      <c r="G117" s="177" t="str">
        <f>IF('Classifications and Fees'!I121=0,"",'Classifications and Fees'!I121)</f>
        <v/>
      </c>
      <c r="H117" s="136">
        <f>SUMIF('Invoice Charges Detail'!$D$11:$D$550,'Summary - Classification &amp; Name'!G117,'Invoice Charges Detail'!$M$11:$M$550)</f>
        <v>0</v>
      </c>
      <c r="J117" s="177" t="str">
        <f>IF('Classifications and Fees'!M121=0,"",'Classifications and Fees'!M121)</f>
        <v/>
      </c>
      <c r="K117" s="136">
        <f>SUMIF('Invoice Charges Detail'!$D$11:$D$550,'Summary - Classification &amp; Name'!J117,'Invoice Charges Detail'!$M$11:$M$550)</f>
        <v>0</v>
      </c>
    </row>
    <row r="118" spans="1:11" ht="15.75" customHeight="1" x14ac:dyDescent="0.2">
      <c r="A118" s="177" t="str">
        <f>IF('Classifications and Fees'!A122=0,"",'Classifications and Fees'!A122)</f>
        <v/>
      </c>
      <c r="B118" s="136">
        <f>SUMIF('Invoice Charges Detail'!$K$11:$K$550,'Summary - Classification &amp; Name'!A118,'Invoice Charges Detail'!$M$11:$M$550)</f>
        <v>0</v>
      </c>
      <c r="D118" s="177" t="str">
        <f>IF('Classifications and Fees'!E122=0,"",'Classifications and Fees'!E122)</f>
        <v/>
      </c>
      <c r="E118" s="136">
        <f ca="1">SUMIF('Invoice Charges Detail'!$D$11:$K$550,'Summary - Classification &amp; Name'!D118,'Invoice Charges Detail'!$M$11:$M$550)</f>
        <v>0</v>
      </c>
      <c r="G118" s="177" t="str">
        <f>IF('Classifications and Fees'!I122=0,"",'Classifications and Fees'!I122)</f>
        <v/>
      </c>
      <c r="H118" s="136">
        <f>SUMIF('Invoice Charges Detail'!$D$11:$D$550,'Summary - Classification &amp; Name'!G118,'Invoice Charges Detail'!$M$11:$M$550)</f>
        <v>0</v>
      </c>
      <c r="J118" s="177" t="str">
        <f>IF('Classifications and Fees'!M122=0,"",'Classifications and Fees'!M122)</f>
        <v/>
      </c>
      <c r="K118" s="136">
        <f>SUMIF('Invoice Charges Detail'!$D$11:$D$550,'Summary - Classification &amp; Name'!J118,'Invoice Charges Detail'!$M$11:$M$550)</f>
        <v>0</v>
      </c>
    </row>
    <row r="119" spans="1:11" ht="15.75" customHeight="1" x14ac:dyDescent="0.2">
      <c r="A119" s="177" t="str">
        <f>IF('Classifications and Fees'!A123=0,"",'Classifications and Fees'!A123)</f>
        <v/>
      </c>
      <c r="B119" s="136">
        <f>SUMIF('Invoice Charges Detail'!$K$11:$K$550,'Summary - Classification &amp; Name'!A119,'Invoice Charges Detail'!$M$11:$M$550)</f>
        <v>0</v>
      </c>
      <c r="D119" s="177" t="str">
        <f>IF('Classifications and Fees'!E123=0,"",'Classifications and Fees'!E123)</f>
        <v/>
      </c>
      <c r="E119" s="136">
        <f ca="1">SUMIF('Invoice Charges Detail'!$D$11:$K$550,'Summary - Classification &amp; Name'!D119,'Invoice Charges Detail'!$M$11:$M$550)</f>
        <v>0</v>
      </c>
      <c r="G119" s="177" t="str">
        <f>IF('Classifications and Fees'!I123=0,"",'Classifications and Fees'!I123)</f>
        <v/>
      </c>
      <c r="H119" s="136">
        <f>SUMIF('Invoice Charges Detail'!$D$11:$D$550,'Summary - Classification &amp; Name'!G119,'Invoice Charges Detail'!$M$11:$M$550)</f>
        <v>0</v>
      </c>
      <c r="J119" s="177" t="str">
        <f>IF('Classifications and Fees'!M123=0,"",'Classifications and Fees'!M123)</f>
        <v/>
      </c>
      <c r="K119" s="136">
        <f>SUMIF('Invoice Charges Detail'!$D$11:$D$550,'Summary - Classification &amp; Name'!J119,'Invoice Charges Detail'!$M$11:$M$550)</f>
        <v>0</v>
      </c>
    </row>
    <row r="120" spans="1:11" ht="15.75" customHeight="1" x14ac:dyDescent="0.2">
      <c r="A120" s="177" t="str">
        <f>IF('Classifications and Fees'!A124=0,"",'Classifications and Fees'!A124)</f>
        <v/>
      </c>
      <c r="B120" s="136">
        <f>SUMIF('Invoice Charges Detail'!$K$11:$K$550,'Summary - Classification &amp; Name'!A120,'Invoice Charges Detail'!$M$11:$M$550)</f>
        <v>0</v>
      </c>
      <c r="D120" s="177" t="str">
        <f>IF('Classifications and Fees'!E124=0,"",'Classifications and Fees'!E124)</f>
        <v/>
      </c>
      <c r="E120" s="136">
        <f ca="1">SUMIF('Invoice Charges Detail'!$D$11:$K$550,'Summary - Classification &amp; Name'!D120,'Invoice Charges Detail'!$M$11:$M$550)</f>
        <v>0</v>
      </c>
      <c r="G120" s="177" t="str">
        <f>IF('Classifications and Fees'!I124=0,"",'Classifications and Fees'!I124)</f>
        <v/>
      </c>
      <c r="H120" s="136">
        <f>SUMIF('Invoice Charges Detail'!$D$11:$D$550,'Summary - Classification &amp; Name'!G120,'Invoice Charges Detail'!$M$11:$M$550)</f>
        <v>0</v>
      </c>
      <c r="J120" s="177" t="str">
        <f>IF('Classifications and Fees'!M124=0,"",'Classifications and Fees'!M124)</f>
        <v/>
      </c>
      <c r="K120" s="136">
        <f>SUMIF('Invoice Charges Detail'!$D$11:$D$550,'Summary - Classification &amp; Name'!J120,'Invoice Charges Detail'!$M$11:$M$550)</f>
        <v>0</v>
      </c>
    </row>
    <row r="121" spans="1:11" ht="15.75" customHeight="1" x14ac:dyDescent="0.2">
      <c r="A121" s="177" t="str">
        <f>IF('Classifications and Fees'!A125=0,"",'Classifications and Fees'!A125)</f>
        <v/>
      </c>
      <c r="B121" s="136">
        <f>SUMIF('Invoice Charges Detail'!$K$11:$K$550,'Summary - Classification &amp; Name'!A121,'Invoice Charges Detail'!$M$11:$M$550)</f>
        <v>0</v>
      </c>
      <c r="D121" s="177" t="str">
        <f>IF('Classifications and Fees'!E125=0,"",'Classifications and Fees'!E125)</f>
        <v/>
      </c>
      <c r="E121" s="136">
        <f ca="1">SUMIF('Invoice Charges Detail'!$D$11:$K$550,'Summary - Classification &amp; Name'!D121,'Invoice Charges Detail'!$M$11:$M$550)</f>
        <v>0</v>
      </c>
      <c r="G121" s="177" t="str">
        <f>IF('Classifications and Fees'!I125=0,"",'Classifications and Fees'!I125)</f>
        <v/>
      </c>
      <c r="H121" s="136">
        <f>SUMIF('Invoice Charges Detail'!$D$11:$D$550,'Summary - Classification &amp; Name'!G121,'Invoice Charges Detail'!$M$11:$M$550)</f>
        <v>0</v>
      </c>
      <c r="J121" s="177" t="str">
        <f>IF('Classifications and Fees'!M125=0,"",'Classifications and Fees'!M125)</f>
        <v/>
      </c>
      <c r="K121" s="136">
        <f>SUMIF('Invoice Charges Detail'!$D$11:$D$550,'Summary - Classification &amp; Name'!J121,'Invoice Charges Detail'!$M$11:$M$550)</f>
        <v>0</v>
      </c>
    </row>
    <row r="122" spans="1:11" ht="15.75" customHeight="1" x14ac:dyDescent="0.2">
      <c r="A122" s="177" t="str">
        <f>IF('Classifications and Fees'!A126=0,"",'Classifications and Fees'!A126)</f>
        <v/>
      </c>
      <c r="B122" s="136">
        <f>SUMIF('Invoice Charges Detail'!$K$11:$K$550,'Summary - Classification &amp; Name'!A122,'Invoice Charges Detail'!$M$11:$M$550)</f>
        <v>0</v>
      </c>
      <c r="D122" s="177" t="str">
        <f>IF('Classifications and Fees'!E126=0,"",'Classifications and Fees'!E126)</f>
        <v/>
      </c>
      <c r="E122" s="136">
        <f ca="1">SUMIF('Invoice Charges Detail'!$D$11:$K$550,'Summary - Classification &amp; Name'!D122,'Invoice Charges Detail'!$M$11:$M$550)</f>
        <v>0</v>
      </c>
      <c r="G122" s="177" t="str">
        <f>IF('Classifications and Fees'!I126=0,"",'Classifications and Fees'!I126)</f>
        <v/>
      </c>
      <c r="H122" s="136">
        <f>SUMIF('Invoice Charges Detail'!$D$11:$D$550,'Summary - Classification &amp; Name'!G122,'Invoice Charges Detail'!$M$11:$M$550)</f>
        <v>0</v>
      </c>
      <c r="J122" s="177" t="str">
        <f>IF('Classifications and Fees'!M126=0,"",'Classifications and Fees'!M126)</f>
        <v/>
      </c>
      <c r="K122" s="136">
        <f>SUMIF('Invoice Charges Detail'!$D$11:$D$550,'Summary - Classification &amp; Name'!J122,'Invoice Charges Detail'!$M$11:$M$550)</f>
        <v>0</v>
      </c>
    </row>
    <row r="123" spans="1:11" ht="15.75" customHeight="1" x14ac:dyDescent="0.2">
      <c r="A123" s="177" t="str">
        <f>IF('Classifications and Fees'!A127=0,"",'Classifications and Fees'!A127)</f>
        <v/>
      </c>
      <c r="B123" s="136">
        <f>SUMIF('Invoice Charges Detail'!$K$11:$K$550,'Summary - Classification &amp; Name'!A123,'Invoice Charges Detail'!$M$11:$M$550)</f>
        <v>0</v>
      </c>
      <c r="D123" s="177" t="str">
        <f>IF('Classifications and Fees'!E127=0,"",'Classifications and Fees'!E127)</f>
        <v/>
      </c>
      <c r="E123" s="136">
        <f ca="1">SUMIF('Invoice Charges Detail'!$D$11:$K$550,'Summary - Classification &amp; Name'!D123,'Invoice Charges Detail'!$M$11:$M$550)</f>
        <v>0</v>
      </c>
      <c r="G123" s="177" t="str">
        <f>IF('Classifications and Fees'!I127=0,"",'Classifications and Fees'!I127)</f>
        <v/>
      </c>
      <c r="H123" s="136">
        <f>SUMIF('Invoice Charges Detail'!$D$11:$D$550,'Summary - Classification &amp; Name'!G123,'Invoice Charges Detail'!$M$11:$M$550)</f>
        <v>0</v>
      </c>
      <c r="J123" s="177" t="str">
        <f>IF('Classifications and Fees'!M127=0,"",'Classifications and Fees'!M127)</f>
        <v/>
      </c>
      <c r="K123" s="136">
        <f>SUMIF('Invoice Charges Detail'!$D$11:$D$550,'Summary - Classification &amp; Name'!J123,'Invoice Charges Detail'!$M$11:$M$550)</f>
        <v>0</v>
      </c>
    </row>
    <row r="124" spans="1:11" ht="15.75" customHeight="1" thickBot="1" x14ac:dyDescent="0.25">
      <c r="A124" s="177" t="str">
        <f>IF('Classifications and Fees'!A128=0,"",'Classifications and Fees'!A128)</f>
        <v/>
      </c>
      <c r="B124" s="136">
        <f>SUMIF('Invoice Charges Detail'!$K$11:$K$550,'Summary - Classification &amp; Name'!A124,'Invoice Charges Detail'!$M$11:$M$550)</f>
        <v>0</v>
      </c>
      <c r="D124" s="177" t="str">
        <f>IF('Classifications and Fees'!E128=0,"",'Classifications and Fees'!E128)</f>
        <v/>
      </c>
      <c r="E124" s="136">
        <f ca="1">SUMIF('Invoice Charges Detail'!$D$11:$K$550,'Summary - Classification &amp; Name'!D124,'Invoice Charges Detail'!$M$11:$M$550)</f>
        <v>0</v>
      </c>
      <c r="G124" s="177" t="str">
        <f>IF('Classifications and Fees'!I128=0,"",'Classifications and Fees'!I128)</f>
        <v/>
      </c>
      <c r="H124" s="136">
        <f>SUMIF('Invoice Charges Detail'!$D$11:$D$550,'Summary - Classification &amp; Name'!G124,'Invoice Charges Detail'!$M$11:$M$550)</f>
        <v>0</v>
      </c>
      <c r="J124" s="177" t="str">
        <f>IF('Classifications and Fees'!M128=0,"",'Classifications and Fees'!M128)</f>
        <v/>
      </c>
      <c r="K124" s="136">
        <f>SUMIF('Invoice Charges Detail'!$D$11:$D$550,'Summary - Classification &amp; Name'!J124,'Invoice Charges Detail'!$M$11:$M$550)</f>
        <v>0</v>
      </c>
    </row>
    <row r="125" spans="1:11" ht="15.75" customHeight="1" thickBot="1" x14ac:dyDescent="0.25">
      <c r="A125" s="178" t="s">
        <v>89</v>
      </c>
      <c r="B125" s="179">
        <f>SUM(B12:B124)</f>
        <v>0</v>
      </c>
      <c r="D125" s="178" t="s">
        <v>89</v>
      </c>
      <c r="E125" s="179">
        <f ca="1">SUM(E12:E124)</f>
        <v>0</v>
      </c>
      <c r="G125" s="178" t="s">
        <v>89</v>
      </c>
      <c r="H125" s="179">
        <f>SUM(H12:H124)</f>
        <v>0</v>
      </c>
      <c r="J125" s="178" t="s">
        <v>89</v>
      </c>
      <c r="K125" s="179">
        <f>SUM(K12:K124)</f>
        <v>0</v>
      </c>
    </row>
    <row r="127" spans="1:11" ht="18" customHeight="1" x14ac:dyDescent="0.2">
      <c r="A127" s="609" t="s">
        <v>188</v>
      </c>
      <c r="B127" s="609"/>
      <c r="D127" s="609" t="s">
        <v>188</v>
      </c>
      <c r="E127" s="609"/>
      <c r="G127" s="609" t="s">
        <v>188</v>
      </c>
      <c r="H127" s="609"/>
      <c r="J127" s="609" t="s">
        <v>188</v>
      </c>
      <c r="K127" s="609"/>
    </row>
    <row r="128" spans="1:11" ht="15" customHeight="1" x14ac:dyDescent="0.2">
      <c r="A128" s="169" t="s">
        <v>17</v>
      </c>
      <c r="B128" s="170" t="s">
        <v>86</v>
      </c>
      <c r="D128" s="169" t="s">
        <v>17</v>
      </c>
      <c r="E128" s="170" t="s">
        <v>86</v>
      </c>
      <c r="G128" s="169" t="s">
        <v>17</v>
      </c>
      <c r="H128" s="170" t="s">
        <v>86</v>
      </c>
      <c r="J128" s="214" t="s">
        <v>17</v>
      </c>
      <c r="K128" s="215" t="s">
        <v>86</v>
      </c>
    </row>
    <row r="129" spans="1:11" ht="15.75" customHeight="1" x14ac:dyDescent="0.2">
      <c r="A129" s="177" t="str">
        <f>IF('Personnel and Provider Names'!A12=0,"",'Personnel and Provider Names'!A12)</f>
        <v/>
      </c>
      <c r="B129" s="136" t="str">
        <f>IF(A129="","",SUMIF('Invoice Charges Detail'!$D$11:$D$550,A129,'Invoice Charges Detail'!$M$11:$M$550))</f>
        <v/>
      </c>
      <c r="D129" s="177" t="str">
        <f>IF('Personnel and Provider Names'!A37=0,"",'Personnel and Provider Names'!A37)</f>
        <v/>
      </c>
      <c r="E129" s="136" t="str">
        <f>IF(D129="","",SUMIF('Invoice Charges Detail'!$D$11:$D$550,D129,'Invoice Charges Detail'!$M$11:$M$550))</f>
        <v/>
      </c>
      <c r="G129" s="177" t="str">
        <f>IF('Personnel and Provider Names'!A62=0,"",'Personnel and Provider Names'!A62)</f>
        <v/>
      </c>
      <c r="H129" s="136" t="str">
        <f>IF(G129="","",SUMIF('Invoice Charges Detail'!$D$11:$D$550,G129,'Invoice Charges Detail'!$M$11:$M$550))</f>
        <v/>
      </c>
      <c r="J129" s="217" t="str">
        <f>IF('Personnel and Provider Names'!A87=0,"",'Personnel and Provider Names'!A87)</f>
        <v/>
      </c>
      <c r="K129" s="213" t="str">
        <f>IF(J129="","",SUMIF('Invoice Charges Detail'!$D$11:$D$550,J129,'Invoice Charges Detail'!$M$11:$M$550))</f>
        <v/>
      </c>
    </row>
    <row r="130" spans="1:11" ht="15.75" customHeight="1" x14ac:dyDescent="0.2">
      <c r="A130" s="177" t="str">
        <f>IF('Personnel and Provider Names'!A13=0,"",'Personnel and Provider Names'!A13)</f>
        <v/>
      </c>
      <c r="B130" s="136" t="str">
        <f>IF(A130="","",SUMIF('Invoice Charges Detail'!$D$11:$D$550,A130,'Invoice Charges Detail'!$M$11:$M$550))</f>
        <v/>
      </c>
      <c r="D130" s="217" t="str">
        <f>IF('Personnel and Provider Names'!A38=0,"",'Personnel and Provider Names'!A38)</f>
        <v/>
      </c>
      <c r="E130" s="136" t="str">
        <f>IF(D130="","",SUMIF('Invoice Charges Detail'!$D$11:$D$550,D130,'Invoice Charges Detail'!$M$11:$M$550))</f>
        <v/>
      </c>
      <c r="G130" s="217" t="str">
        <f>IF('Personnel and Provider Names'!A63=0,"",'Personnel and Provider Names'!A63)</f>
        <v/>
      </c>
      <c r="H130" s="136" t="str">
        <f>IF(G130="","",SUMIF('Invoice Charges Detail'!$D$11:$D$550,G130,'Invoice Charges Detail'!$M$11:$M$550))</f>
        <v/>
      </c>
      <c r="J130" s="217" t="str">
        <f>IF('Personnel and Provider Names'!A88=0,"",'Personnel and Provider Names'!A88)</f>
        <v/>
      </c>
      <c r="K130" s="213" t="str">
        <f>IF(J130="","",SUMIF('Invoice Charges Detail'!$D$11:$D$550,J130,'Invoice Charges Detail'!$M$11:$M$550))</f>
        <v/>
      </c>
    </row>
    <row r="131" spans="1:11" ht="15.75" customHeight="1" x14ac:dyDescent="0.2">
      <c r="A131" s="177" t="str">
        <f>IF('Personnel and Provider Names'!A14=0,"",'Personnel and Provider Names'!A14)</f>
        <v/>
      </c>
      <c r="B131" s="136" t="str">
        <f>IF(A131="","",SUMIF('Invoice Charges Detail'!$D$11:$D$550,A131,'Invoice Charges Detail'!$M$11:$M$550))</f>
        <v/>
      </c>
      <c r="C131" s="192"/>
      <c r="D131" s="217" t="str">
        <f>IF('Personnel and Provider Names'!A39=0,"",'Personnel and Provider Names'!A39)</f>
        <v/>
      </c>
      <c r="E131" s="136" t="str">
        <f>IF(D131="","",SUMIF('Invoice Charges Detail'!$D$11:$D$550,D131,'Invoice Charges Detail'!$M$11:$M$550))</f>
        <v/>
      </c>
      <c r="G131" s="217" t="str">
        <f>IF('Personnel and Provider Names'!A64=0,"",'Personnel and Provider Names'!A64)</f>
        <v/>
      </c>
      <c r="H131" s="136" t="str">
        <f>IF(G131="","",SUMIF('Invoice Charges Detail'!$D$11:$D$550,G131,'Invoice Charges Detail'!$M$11:$M$550))</f>
        <v/>
      </c>
      <c r="J131" s="217" t="str">
        <f>IF('Personnel and Provider Names'!A89=0,"",'Personnel and Provider Names'!A89)</f>
        <v/>
      </c>
      <c r="K131" s="213" t="str">
        <f>IF(J131="","",SUMIF('Invoice Charges Detail'!$D$11:$D$550,J131,'Invoice Charges Detail'!$M$11:$M$550))</f>
        <v/>
      </c>
    </row>
    <row r="132" spans="1:11" ht="15.75" customHeight="1" x14ac:dyDescent="0.2">
      <c r="A132" s="177" t="str">
        <f>IF('Personnel and Provider Names'!A15=0,"",'Personnel and Provider Names'!A15)</f>
        <v/>
      </c>
      <c r="B132" s="136" t="str">
        <f>IF(A132="","",SUMIF('Invoice Charges Detail'!$D$11:$D$550,A132,'Invoice Charges Detail'!$M$11:$M$550))</f>
        <v/>
      </c>
      <c r="C132" s="192"/>
      <c r="D132" s="217" t="str">
        <f>IF('Personnel and Provider Names'!A40=0,"",'Personnel and Provider Names'!A40)</f>
        <v/>
      </c>
      <c r="E132" s="136" t="str">
        <f>IF(D132="","",SUMIF('Invoice Charges Detail'!$D$11:$D$550,D132,'Invoice Charges Detail'!$M$11:$M$550))</f>
        <v/>
      </c>
      <c r="G132" s="217" t="str">
        <f>IF('Personnel and Provider Names'!A65=0,"",'Personnel and Provider Names'!A65)</f>
        <v/>
      </c>
      <c r="H132" s="136" t="str">
        <f>IF(G132="","",SUMIF('Invoice Charges Detail'!$D$11:$D$550,G132,'Invoice Charges Detail'!$M$11:$M$550))</f>
        <v/>
      </c>
      <c r="J132" s="217" t="str">
        <f>IF('Personnel and Provider Names'!A90=0,"",'Personnel and Provider Names'!A90)</f>
        <v/>
      </c>
      <c r="K132" s="213" t="str">
        <f>IF(J132="","",SUMIF('Invoice Charges Detail'!$D$11:$D$550,J132,'Invoice Charges Detail'!$M$11:$M$550))</f>
        <v/>
      </c>
    </row>
    <row r="133" spans="1:11" ht="15.75" customHeight="1" x14ac:dyDescent="0.2">
      <c r="A133" s="177" t="str">
        <f>IF('Personnel and Provider Names'!A16=0,"",'Personnel and Provider Names'!A16)</f>
        <v/>
      </c>
      <c r="B133" s="136" t="str">
        <f>IF(A133="","",SUMIF('Invoice Charges Detail'!$D$11:$D$550,A133,'Invoice Charges Detail'!$M$11:$M$550))</f>
        <v/>
      </c>
      <c r="C133" s="192"/>
      <c r="D133" s="217" t="str">
        <f>IF('Personnel and Provider Names'!A41=0,"",'Personnel and Provider Names'!A41)</f>
        <v/>
      </c>
      <c r="E133" s="136" t="str">
        <f>IF(D133="","",SUMIF('Invoice Charges Detail'!$D$11:$D$550,D133,'Invoice Charges Detail'!$M$11:$M$550))</f>
        <v/>
      </c>
      <c r="G133" s="217" t="str">
        <f>IF('Personnel and Provider Names'!A66=0,"",'Personnel and Provider Names'!A66)</f>
        <v/>
      </c>
      <c r="H133" s="136" t="str">
        <f>IF(G133="","",SUMIF('Invoice Charges Detail'!$D$11:$D$550,G133,'Invoice Charges Detail'!$M$11:$M$550))</f>
        <v/>
      </c>
      <c r="J133" s="217" t="str">
        <f>IF('Personnel and Provider Names'!A91=0,"",'Personnel and Provider Names'!A91)</f>
        <v/>
      </c>
      <c r="K133" s="213" t="str">
        <f>IF(J133="","",SUMIF('Invoice Charges Detail'!$D$11:$D$550,J133,'Invoice Charges Detail'!$M$11:$M$550))</f>
        <v/>
      </c>
    </row>
    <row r="134" spans="1:11" ht="15.75" customHeight="1" x14ac:dyDescent="0.2">
      <c r="A134" s="177" t="str">
        <f>IF('Personnel and Provider Names'!A17=0,"",'Personnel and Provider Names'!A17)</f>
        <v/>
      </c>
      <c r="B134" s="136" t="str">
        <f>IF(A134="","",SUMIF('Invoice Charges Detail'!$D$11:$D$550,A134,'Invoice Charges Detail'!$M$11:$M$550))</f>
        <v/>
      </c>
      <c r="C134" s="192"/>
      <c r="D134" s="217" t="str">
        <f>IF('Personnel and Provider Names'!A42=0,"",'Personnel and Provider Names'!A42)</f>
        <v/>
      </c>
      <c r="E134" s="136" t="str">
        <f>IF(D134="","",SUMIF('Invoice Charges Detail'!$D$11:$D$550,D134,'Invoice Charges Detail'!$M$11:$M$550))</f>
        <v/>
      </c>
      <c r="G134" s="217" t="str">
        <f>IF('Personnel and Provider Names'!A67=0,"",'Personnel and Provider Names'!A67)</f>
        <v/>
      </c>
      <c r="H134" s="136" t="str">
        <f>IF(G134="","",SUMIF('Invoice Charges Detail'!$D$11:$D$550,G134,'Invoice Charges Detail'!$M$11:$M$550))</f>
        <v/>
      </c>
      <c r="J134" s="217" t="str">
        <f>IF('Personnel and Provider Names'!A92=0,"",'Personnel and Provider Names'!A92)</f>
        <v/>
      </c>
      <c r="K134" s="213" t="str">
        <f>IF(J134="","",SUMIF('Invoice Charges Detail'!$D$11:$D$550,J134,'Invoice Charges Detail'!$M$11:$M$550))</f>
        <v/>
      </c>
    </row>
    <row r="135" spans="1:11" ht="15.75" customHeight="1" x14ac:dyDescent="0.2">
      <c r="A135" s="177" t="str">
        <f>IF('Personnel and Provider Names'!A18=0,"",'Personnel and Provider Names'!A18)</f>
        <v/>
      </c>
      <c r="B135" s="136" t="str">
        <f>IF(A135="","",SUMIF('Invoice Charges Detail'!$D$11:$D$550,A135,'Invoice Charges Detail'!$M$11:$M$550))</f>
        <v/>
      </c>
      <c r="C135" s="192"/>
      <c r="D135" s="217" t="str">
        <f>IF('Personnel and Provider Names'!A43=0,"",'Personnel and Provider Names'!A43)</f>
        <v/>
      </c>
      <c r="E135" s="136" t="str">
        <f>IF(D135="","",SUMIF('Invoice Charges Detail'!$D$11:$D$550,D135,'Invoice Charges Detail'!$M$11:$M$550))</f>
        <v/>
      </c>
      <c r="G135" s="217" t="str">
        <f>IF('Personnel and Provider Names'!A68=0,"",'Personnel and Provider Names'!A68)</f>
        <v/>
      </c>
      <c r="H135" s="136" t="str">
        <f>IF(G135="","",SUMIF('Invoice Charges Detail'!$D$11:$D$550,G135,'Invoice Charges Detail'!$M$11:$M$550))</f>
        <v/>
      </c>
      <c r="J135" s="217" t="str">
        <f>IF('Personnel and Provider Names'!A93=0,"",'Personnel and Provider Names'!A93)</f>
        <v/>
      </c>
      <c r="K135" s="213" t="str">
        <f>IF(J135="","",SUMIF('Invoice Charges Detail'!$D$11:$D$550,J135,'Invoice Charges Detail'!$M$11:$M$550))</f>
        <v/>
      </c>
    </row>
    <row r="136" spans="1:11" ht="15.75" customHeight="1" x14ac:dyDescent="0.2">
      <c r="A136" s="177" t="str">
        <f>IF('Personnel and Provider Names'!A19=0,"",'Personnel and Provider Names'!A19)</f>
        <v/>
      </c>
      <c r="B136" s="136" t="str">
        <f>IF(A136="","",SUMIF('Invoice Charges Detail'!$D$11:$D$550,A136,'Invoice Charges Detail'!$M$11:$M$550))</f>
        <v/>
      </c>
      <c r="C136" s="192"/>
      <c r="D136" s="217" t="str">
        <f>IF('Personnel and Provider Names'!A44=0,"",'Personnel and Provider Names'!A44)</f>
        <v/>
      </c>
      <c r="E136" s="136" t="str">
        <f>IF(D136="","",SUMIF('Invoice Charges Detail'!$D$11:$D$550,D136,'Invoice Charges Detail'!$M$11:$M$550))</f>
        <v/>
      </c>
      <c r="G136" s="217" t="str">
        <f>IF('Personnel and Provider Names'!A69=0,"",'Personnel and Provider Names'!A69)</f>
        <v/>
      </c>
      <c r="H136" s="136" t="str">
        <f>IF(G136="","",SUMIF('Invoice Charges Detail'!$D$11:$D$550,G136,'Invoice Charges Detail'!$M$11:$M$550))</f>
        <v/>
      </c>
      <c r="J136" s="217" t="str">
        <f>IF('Personnel and Provider Names'!A94=0,"",'Personnel and Provider Names'!A94)</f>
        <v/>
      </c>
      <c r="K136" s="213" t="str">
        <f>IF(J136="","",SUMIF('Invoice Charges Detail'!$D$11:$D$550,J136,'Invoice Charges Detail'!$M$11:$M$550))</f>
        <v/>
      </c>
    </row>
    <row r="137" spans="1:11" ht="15.75" customHeight="1" x14ac:dyDescent="0.2">
      <c r="A137" s="177" t="str">
        <f>IF('Personnel and Provider Names'!A20=0,"",'Personnel and Provider Names'!A20)</f>
        <v/>
      </c>
      <c r="B137" s="136" t="str">
        <f>IF(A137="","",SUMIF('Invoice Charges Detail'!$D$11:$D$550,A137,'Invoice Charges Detail'!$M$11:$M$550))</f>
        <v/>
      </c>
      <c r="C137" s="192"/>
      <c r="D137" s="217" t="str">
        <f>IF('Personnel and Provider Names'!A45=0,"",'Personnel and Provider Names'!A45)</f>
        <v/>
      </c>
      <c r="E137" s="136" t="str">
        <f>IF(D137="","",SUMIF('Invoice Charges Detail'!$D$11:$D$550,D137,'Invoice Charges Detail'!$M$11:$M$550))</f>
        <v/>
      </c>
      <c r="G137" s="217" t="str">
        <f>IF('Personnel and Provider Names'!A70=0,"",'Personnel and Provider Names'!A70)</f>
        <v/>
      </c>
      <c r="H137" s="136" t="str">
        <f>IF(G137="","",SUMIF('Invoice Charges Detail'!$D$11:$D$550,G137,'Invoice Charges Detail'!$M$11:$M$550))</f>
        <v/>
      </c>
      <c r="J137" s="217" t="str">
        <f>IF('Personnel and Provider Names'!A95=0,"",'Personnel and Provider Names'!A95)</f>
        <v/>
      </c>
      <c r="K137" s="213" t="str">
        <f>IF(J137="","",SUMIF('Invoice Charges Detail'!$D$11:$D$550,J137,'Invoice Charges Detail'!$M$11:$M$550))</f>
        <v/>
      </c>
    </row>
    <row r="138" spans="1:11" ht="15.75" customHeight="1" x14ac:dyDescent="0.2">
      <c r="A138" s="177" t="str">
        <f>IF('Personnel and Provider Names'!A21=0,"",'Personnel and Provider Names'!A21)</f>
        <v/>
      </c>
      <c r="B138" s="136" t="str">
        <f>IF(A138="","",SUMIF('Invoice Charges Detail'!$D$11:$D$550,A138,'Invoice Charges Detail'!$M$11:$M$550))</f>
        <v/>
      </c>
      <c r="C138" s="192"/>
      <c r="D138" s="217" t="str">
        <f>IF('Personnel and Provider Names'!A46=0,"",'Personnel and Provider Names'!A46)</f>
        <v/>
      </c>
      <c r="E138" s="136" t="str">
        <f>IF(D138="","",SUMIF('Invoice Charges Detail'!$D$11:$D$550,D138,'Invoice Charges Detail'!$M$11:$M$550))</f>
        <v/>
      </c>
      <c r="G138" s="217" t="str">
        <f>IF('Personnel and Provider Names'!A71=0,"",'Personnel and Provider Names'!A71)</f>
        <v/>
      </c>
      <c r="H138" s="136" t="str">
        <f>IF(G138="","",SUMIF('Invoice Charges Detail'!$D$11:$D$550,G138,'Invoice Charges Detail'!$M$11:$M$550))</f>
        <v/>
      </c>
      <c r="J138" s="217" t="str">
        <f>IF('Personnel and Provider Names'!A96=0,"",'Personnel and Provider Names'!A96)</f>
        <v/>
      </c>
      <c r="K138" s="213" t="str">
        <f>IF(J138="","",SUMIF('Invoice Charges Detail'!$D$11:$D$550,J138,'Invoice Charges Detail'!$M$11:$M$550))</f>
        <v/>
      </c>
    </row>
    <row r="139" spans="1:11" ht="15.75" customHeight="1" x14ac:dyDescent="0.2">
      <c r="A139" s="177" t="str">
        <f>IF('Personnel and Provider Names'!A22=0,"",'Personnel and Provider Names'!A22)</f>
        <v/>
      </c>
      <c r="B139" s="136" t="str">
        <f>IF(A139="","",SUMIF('Invoice Charges Detail'!$D$11:$D$550,A139,'Invoice Charges Detail'!$M$11:$M$550))</f>
        <v/>
      </c>
      <c r="C139" s="192"/>
      <c r="D139" s="217" t="str">
        <f>IF('Personnel and Provider Names'!A47=0,"",'Personnel and Provider Names'!A47)</f>
        <v/>
      </c>
      <c r="E139" s="136" t="str">
        <f>IF(D139="","",SUMIF('Invoice Charges Detail'!$D$11:$D$550,D139,'Invoice Charges Detail'!$M$11:$M$550))</f>
        <v/>
      </c>
      <c r="G139" s="217" t="str">
        <f>IF('Personnel and Provider Names'!A72=0,"",'Personnel and Provider Names'!A72)</f>
        <v/>
      </c>
      <c r="H139" s="213" t="str">
        <f>IF(G139="","",SUMIF('Invoice Charges Detail'!$D$11:$D$550,G139,'Invoice Charges Detail'!$M$11:$M$550))</f>
        <v/>
      </c>
      <c r="J139" s="217" t="str">
        <f>IF('Personnel and Provider Names'!A97=0,"",'Personnel and Provider Names'!A97)</f>
        <v/>
      </c>
      <c r="K139" s="213" t="str">
        <f>IF(J139="","",SUMIF('Invoice Charges Detail'!$D$11:$D$550,J139,'Invoice Charges Detail'!$M$11:$M$550))</f>
        <v/>
      </c>
    </row>
    <row r="140" spans="1:11" ht="15.75" customHeight="1" x14ac:dyDescent="0.2">
      <c r="A140" s="177" t="str">
        <f>IF('Personnel and Provider Names'!A23=0,"",'Personnel and Provider Names'!A23)</f>
        <v/>
      </c>
      <c r="B140" s="136" t="str">
        <f>IF(A140="","",SUMIF('Invoice Charges Detail'!$D$11:$D$550,A140,'Invoice Charges Detail'!$M$11:$M$550))</f>
        <v/>
      </c>
      <c r="C140" s="192"/>
      <c r="D140" s="217" t="str">
        <f>IF('Personnel and Provider Names'!A48=0,"",'Personnel and Provider Names'!A48)</f>
        <v/>
      </c>
      <c r="E140" s="136" t="str">
        <f>IF(D140="","",SUMIF('Invoice Charges Detail'!$D$11:$D$550,D140,'Invoice Charges Detail'!$M$11:$M$550))</f>
        <v/>
      </c>
      <c r="G140" s="217" t="str">
        <f>IF('Personnel and Provider Names'!A73=0,"",'Personnel and Provider Names'!A73)</f>
        <v/>
      </c>
      <c r="H140" s="213" t="str">
        <f>IF(G140="","",SUMIF('Invoice Charges Detail'!$D$11:$D$550,G140,'Invoice Charges Detail'!$M$11:$M$550))</f>
        <v/>
      </c>
      <c r="J140" s="217" t="str">
        <f>IF('Personnel and Provider Names'!A98=0,"",'Personnel and Provider Names'!A98)</f>
        <v/>
      </c>
      <c r="K140" s="213" t="str">
        <f>IF(J140="","",SUMIF('Invoice Charges Detail'!$D$11:$D$550,J140,'Invoice Charges Detail'!$M$11:$M$550))</f>
        <v/>
      </c>
    </row>
    <row r="141" spans="1:11" ht="15.75" customHeight="1" x14ac:dyDescent="0.2">
      <c r="A141" s="177" t="str">
        <f>IF('Personnel and Provider Names'!A24=0,"",'Personnel and Provider Names'!A24)</f>
        <v/>
      </c>
      <c r="B141" s="136" t="str">
        <f>IF(A141="","",SUMIF('Invoice Charges Detail'!$D$11:$D$550,A141,'Invoice Charges Detail'!$M$11:$M$550))</f>
        <v/>
      </c>
      <c r="C141" s="192"/>
      <c r="D141" s="217" t="str">
        <f>IF('Personnel and Provider Names'!A49=0,"",'Personnel and Provider Names'!A49)</f>
        <v/>
      </c>
      <c r="E141" s="136" t="str">
        <f>IF(D141="","",SUMIF('Invoice Charges Detail'!$D$11:$D$550,D141,'Invoice Charges Detail'!$M$11:$M$550))</f>
        <v/>
      </c>
      <c r="G141" s="217" t="str">
        <f>IF('Personnel and Provider Names'!A74=0,"",'Personnel and Provider Names'!A74)</f>
        <v/>
      </c>
      <c r="H141" s="213" t="str">
        <f>IF(G141="","",SUMIF('Invoice Charges Detail'!$D$11:$D$550,G141,'Invoice Charges Detail'!$M$11:$M$550))</f>
        <v/>
      </c>
      <c r="J141" s="217" t="str">
        <f>IF('Personnel and Provider Names'!A99=0,"",'Personnel and Provider Names'!A99)</f>
        <v/>
      </c>
      <c r="K141" s="213" t="str">
        <f>IF(J141="","",SUMIF('Invoice Charges Detail'!$D$11:$D$550,J141,'Invoice Charges Detail'!$M$11:$M$550))</f>
        <v/>
      </c>
    </row>
    <row r="142" spans="1:11" ht="15.75" customHeight="1" x14ac:dyDescent="0.2">
      <c r="A142" s="177" t="str">
        <f>IF('Personnel and Provider Names'!A25=0,"",'Personnel and Provider Names'!A25)</f>
        <v/>
      </c>
      <c r="B142" s="136" t="str">
        <f>IF(A142="","",SUMIF('Invoice Charges Detail'!$D$11:$D$550,A142,'Invoice Charges Detail'!$M$11:$M$550))</f>
        <v/>
      </c>
      <c r="C142" s="192"/>
      <c r="D142" s="217" t="str">
        <f>IF('Personnel and Provider Names'!A50=0,"",'Personnel and Provider Names'!A50)</f>
        <v/>
      </c>
      <c r="E142" s="136" t="str">
        <f>IF(D142="","",SUMIF('Invoice Charges Detail'!$D$11:$D$550,D142,'Invoice Charges Detail'!$M$11:$M$550))</f>
        <v/>
      </c>
      <c r="G142" s="217" t="str">
        <f>IF('Personnel and Provider Names'!A75=0,"",'Personnel and Provider Names'!A75)</f>
        <v/>
      </c>
      <c r="H142" s="213" t="str">
        <f>IF(G142="","",SUMIF('Invoice Charges Detail'!$D$11:$D$550,G142,'Invoice Charges Detail'!$M$11:$M$550))</f>
        <v/>
      </c>
      <c r="J142" s="217" t="str">
        <f>IF('Personnel and Provider Names'!A100=0,"",'Personnel and Provider Names'!A100)</f>
        <v/>
      </c>
      <c r="K142" s="213" t="str">
        <f>IF(J142="","",SUMIF('Invoice Charges Detail'!$D$11:$D$550,J142,'Invoice Charges Detail'!$M$11:$M$550))</f>
        <v/>
      </c>
    </row>
    <row r="143" spans="1:11" ht="15.75" customHeight="1" x14ac:dyDescent="0.2">
      <c r="A143" s="177" t="str">
        <f>IF('Personnel and Provider Names'!A26=0,"",'Personnel and Provider Names'!A26)</f>
        <v/>
      </c>
      <c r="B143" s="136" t="str">
        <f>IF(A143="","",SUMIF('Invoice Charges Detail'!$D$11:$D$550,A143,'Invoice Charges Detail'!$M$11:$M$550))</f>
        <v/>
      </c>
      <c r="C143" s="192"/>
      <c r="D143" s="217" t="str">
        <f>IF('Personnel and Provider Names'!A51=0,"",'Personnel and Provider Names'!A51)</f>
        <v/>
      </c>
      <c r="E143" s="136" t="str">
        <f>IF(D143="","",SUMIF('Invoice Charges Detail'!$D$11:$D$550,D143,'Invoice Charges Detail'!$M$11:$M$550))</f>
        <v/>
      </c>
      <c r="G143" s="217" t="str">
        <f>IF('Personnel and Provider Names'!A76=0,"",'Personnel and Provider Names'!A76)</f>
        <v/>
      </c>
      <c r="H143" s="213" t="str">
        <f>IF(G143="","",SUMIF('Invoice Charges Detail'!$D$11:$D$550,G143,'Invoice Charges Detail'!$M$11:$M$550))</f>
        <v/>
      </c>
      <c r="J143" s="217" t="str">
        <f>IF('Personnel and Provider Names'!A101=0,"",'Personnel and Provider Names'!A101)</f>
        <v/>
      </c>
      <c r="K143" s="213" t="str">
        <f>IF(J143="","",SUMIF('Invoice Charges Detail'!$D$11:$D$550,J143,'Invoice Charges Detail'!$M$11:$M$550))</f>
        <v/>
      </c>
    </row>
    <row r="144" spans="1:11" ht="15.75" customHeight="1" x14ac:dyDescent="0.2">
      <c r="A144" s="177" t="str">
        <f>IF('Personnel and Provider Names'!A27=0,"",'Personnel and Provider Names'!A27)</f>
        <v/>
      </c>
      <c r="B144" s="136" t="str">
        <f>IF(A144="","",SUMIF('Invoice Charges Detail'!$D$11:$D$550,A144,'Invoice Charges Detail'!$M$11:$M$550))</f>
        <v/>
      </c>
      <c r="C144" s="192"/>
      <c r="D144" s="217" t="str">
        <f>IF('Personnel and Provider Names'!A52=0,"",'Personnel and Provider Names'!A52)</f>
        <v/>
      </c>
      <c r="E144" s="136" t="str">
        <f>IF(D144="","",SUMIF('Invoice Charges Detail'!$D$11:$D$550,D144,'Invoice Charges Detail'!$M$11:$M$550))</f>
        <v/>
      </c>
      <c r="G144" s="217" t="str">
        <f>IF('Personnel and Provider Names'!A77=0,"",'Personnel and Provider Names'!A77)</f>
        <v/>
      </c>
      <c r="H144" s="213" t="str">
        <f>IF(G144="","",SUMIF('Invoice Charges Detail'!$D$11:$D$550,G144,'Invoice Charges Detail'!$M$11:$M$550))</f>
        <v/>
      </c>
      <c r="J144" s="217" t="str">
        <f>IF('Personnel and Provider Names'!A102=0,"",'Personnel and Provider Names'!A102)</f>
        <v/>
      </c>
      <c r="K144" s="213" t="str">
        <f>IF(J144="","",SUMIF('Invoice Charges Detail'!$D$11:$D$550,J144,'Invoice Charges Detail'!$M$11:$M$550))</f>
        <v/>
      </c>
    </row>
    <row r="145" spans="1:11" ht="15.75" customHeight="1" x14ac:dyDescent="0.2">
      <c r="A145" s="177" t="str">
        <f>IF('Personnel and Provider Names'!A28=0,"",'Personnel and Provider Names'!A28)</f>
        <v/>
      </c>
      <c r="B145" s="136" t="str">
        <f>IF(A145="","",SUMIF('Invoice Charges Detail'!$D$11:$D$550,A145,'Invoice Charges Detail'!$M$11:$M$550))</f>
        <v/>
      </c>
      <c r="C145" s="192"/>
      <c r="D145" s="217" t="str">
        <f>IF('Personnel and Provider Names'!A53=0,"",'Personnel and Provider Names'!A53)</f>
        <v/>
      </c>
      <c r="E145" s="136" t="str">
        <f>IF(D145="","",SUMIF('Invoice Charges Detail'!$D$11:$D$550,D145,'Invoice Charges Detail'!$M$11:$M$550))</f>
        <v/>
      </c>
      <c r="G145" s="217" t="str">
        <f>IF('Personnel and Provider Names'!A78=0,"",'Personnel and Provider Names'!A78)</f>
        <v/>
      </c>
      <c r="H145" s="213" t="str">
        <f>IF(G145="","",SUMIF('Invoice Charges Detail'!$D$11:$D$550,G145,'Invoice Charges Detail'!$M$11:$M$550))</f>
        <v/>
      </c>
      <c r="J145" s="217" t="str">
        <f>IF('Personnel and Provider Names'!A103=0,"",'Personnel and Provider Names'!A103)</f>
        <v/>
      </c>
      <c r="K145" s="213" t="str">
        <f>IF(J145="","",SUMIF('Invoice Charges Detail'!$D$11:$D$550,J145,'Invoice Charges Detail'!$M$11:$M$550))</f>
        <v/>
      </c>
    </row>
    <row r="146" spans="1:11" ht="15.75" customHeight="1" x14ac:dyDescent="0.2">
      <c r="A146" s="177" t="str">
        <f>IF('Personnel and Provider Names'!A29=0,"",'Personnel and Provider Names'!A29)</f>
        <v/>
      </c>
      <c r="B146" s="136" t="str">
        <f>IF(A146="","",SUMIF('Invoice Charges Detail'!$D$11:$D$550,A146,'Invoice Charges Detail'!$M$11:$M$550))</f>
        <v/>
      </c>
      <c r="C146" s="192"/>
      <c r="D146" s="217" t="str">
        <f>IF('Personnel and Provider Names'!A54=0,"",'Personnel and Provider Names'!A54)</f>
        <v/>
      </c>
      <c r="E146" s="136" t="str">
        <f>IF(D146="","",SUMIF('Invoice Charges Detail'!$D$11:$D$550,D146,'Invoice Charges Detail'!$M$11:$M$550))</f>
        <v/>
      </c>
      <c r="G146" s="217" t="str">
        <f>IF('Personnel and Provider Names'!A79=0,"",'Personnel and Provider Names'!A79)</f>
        <v/>
      </c>
      <c r="H146" s="213" t="str">
        <f>IF(G146="","",SUMIF('Invoice Charges Detail'!$D$11:$D$550,G146,'Invoice Charges Detail'!$M$11:$M$550))</f>
        <v/>
      </c>
      <c r="J146" s="217" t="str">
        <f>IF('Personnel and Provider Names'!A104=0,"",'Personnel and Provider Names'!A104)</f>
        <v/>
      </c>
      <c r="K146" s="213" t="str">
        <f>IF(J146="","",SUMIF('Invoice Charges Detail'!$D$11:$D$550,J146,'Invoice Charges Detail'!$M$11:$M$550))</f>
        <v/>
      </c>
    </row>
    <row r="147" spans="1:11" ht="15.75" customHeight="1" x14ac:dyDescent="0.2">
      <c r="A147" s="177" t="str">
        <f>IF('Personnel and Provider Names'!A30=0,"",'Personnel and Provider Names'!A30)</f>
        <v/>
      </c>
      <c r="B147" s="136" t="str">
        <f>IF(A147="","",SUMIF('Invoice Charges Detail'!$D$11:$D$550,A147,'Invoice Charges Detail'!$M$11:$M$550))</f>
        <v/>
      </c>
      <c r="C147" s="192"/>
      <c r="D147" s="217" t="str">
        <f>IF('Personnel and Provider Names'!A55=0,"",'Personnel and Provider Names'!A55)</f>
        <v/>
      </c>
      <c r="E147" s="136" t="str">
        <f>IF(D147="","",SUMIF('Invoice Charges Detail'!$D$11:$D$550,D147,'Invoice Charges Detail'!$M$11:$M$550))</f>
        <v/>
      </c>
      <c r="G147" s="217" t="str">
        <f>IF('Personnel and Provider Names'!A80=0,"",'Personnel and Provider Names'!A80)</f>
        <v/>
      </c>
      <c r="H147" s="213" t="str">
        <f>IF(G147="","",SUMIF('Invoice Charges Detail'!$D$11:$D$550,G147,'Invoice Charges Detail'!$M$11:$M$550))</f>
        <v/>
      </c>
      <c r="J147" s="217" t="str">
        <f>IF('Personnel and Provider Names'!A105=0,"",'Personnel and Provider Names'!A105)</f>
        <v/>
      </c>
      <c r="K147" s="213" t="str">
        <f>IF(J147="","",SUMIF('Invoice Charges Detail'!$D$11:$D$550,J147,'Invoice Charges Detail'!$M$11:$M$550))</f>
        <v/>
      </c>
    </row>
    <row r="148" spans="1:11" ht="15.75" customHeight="1" x14ac:dyDescent="0.2">
      <c r="A148" s="177" t="str">
        <f>IF('Personnel and Provider Names'!A31=0,"",'Personnel and Provider Names'!A31)</f>
        <v/>
      </c>
      <c r="B148" s="136" t="str">
        <f>IF(A148="","",SUMIF('Invoice Charges Detail'!$D$11:$D$550,A148,'Invoice Charges Detail'!$M$11:$M$550))</f>
        <v/>
      </c>
      <c r="C148" s="192"/>
      <c r="D148" s="217" t="str">
        <f>IF('Personnel and Provider Names'!A56=0,"",'Personnel and Provider Names'!A56)</f>
        <v/>
      </c>
      <c r="E148" s="136" t="str">
        <f>IF(D148="","",SUMIF('Invoice Charges Detail'!$D$11:$D$550,D148,'Invoice Charges Detail'!$M$11:$M$550))</f>
        <v/>
      </c>
      <c r="G148" s="217" t="str">
        <f>IF('Personnel and Provider Names'!A81=0,"",'Personnel and Provider Names'!A81)</f>
        <v/>
      </c>
      <c r="H148" s="213" t="str">
        <f>IF(G148="","",SUMIF('Invoice Charges Detail'!$D$11:$D$550,G148,'Invoice Charges Detail'!$M$11:$M$550))</f>
        <v/>
      </c>
      <c r="J148" s="217" t="str">
        <f>IF('Personnel and Provider Names'!A106=0,"",'Personnel and Provider Names'!A106)</f>
        <v/>
      </c>
      <c r="K148" s="213" t="str">
        <f>IF(J148="","",SUMIF('Invoice Charges Detail'!$D$11:$D$550,J148,'Invoice Charges Detail'!$M$11:$M$550))</f>
        <v/>
      </c>
    </row>
    <row r="149" spans="1:11" ht="15.75" customHeight="1" x14ac:dyDescent="0.2">
      <c r="A149" s="217" t="str">
        <f>IF('Personnel and Provider Names'!A32=0,"",'Personnel and Provider Names'!A32)</f>
        <v/>
      </c>
      <c r="B149" s="213" t="str">
        <f>IF(A149="","",SUMIF('Invoice Charges Detail'!$D$11:$D$550,A149,'Invoice Charges Detail'!$M$11:$M$550))</f>
        <v/>
      </c>
      <c r="C149" s="192"/>
      <c r="D149" s="217" t="str">
        <f>IF('Personnel and Provider Names'!A57=0,"",'Personnel and Provider Names'!A57)</f>
        <v/>
      </c>
      <c r="E149" s="213" t="str">
        <f>IF(D149="","",SUMIF('Invoice Charges Detail'!$D$11:$D$550,D149,'Invoice Charges Detail'!$M$11:$M$550))</f>
        <v/>
      </c>
      <c r="G149" s="217" t="str">
        <f>IF('Personnel and Provider Names'!A82=0,"",'Personnel and Provider Names'!A82)</f>
        <v/>
      </c>
      <c r="H149" s="213" t="str">
        <f>IF(G149="","",SUMIF('Invoice Charges Detail'!$D$11:$D$550,G149,'Invoice Charges Detail'!$M$11:$M$550))</f>
        <v/>
      </c>
      <c r="J149" s="217" t="str">
        <f>IF('Personnel and Provider Names'!A107=0,"",'Personnel and Provider Names'!A107)</f>
        <v/>
      </c>
      <c r="K149" s="213" t="str">
        <f>IF(J149="","",SUMIF('Invoice Charges Detail'!$D$11:$D$550,J149,'Invoice Charges Detail'!$M$11:$M$550))</f>
        <v/>
      </c>
    </row>
    <row r="150" spans="1:11" ht="15.75" customHeight="1" x14ac:dyDescent="0.2">
      <c r="A150" s="217" t="str">
        <f>IF('Personnel and Provider Names'!A33=0,"",'Personnel and Provider Names'!A33)</f>
        <v/>
      </c>
      <c r="B150" s="213" t="str">
        <f>IF(A150="","",SUMIF('Invoice Charges Detail'!$D$11:$D$550,A150,'Invoice Charges Detail'!$M$11:$M$550))</f>
        <v/>
      </c>
      <c r="C150" s="192"/>
      <c r="D150" s="217" t="str">
        <f>IF('Personnel and Provider Names'!A58=0,"",'Personnel and Provider Names'!A58)</f>
        <v/>
      </c>
      <c r="E150" s="213" t="str">
        <f>IF(D150="","",SUMIF('Invoice Charges Detail'!$D$11:$D$550,D150,'Invoice Charges Detail'!$M$11:$M$550))</f>
        <v/>
      </c>
      <c r="G150" s="217" t="str">
        <f>IF('Personnel and Provider Names'!A83=0,"",'Personnel and Provider Names'!A83)</f>
        <v/>
      </c>
      <c r="H150" s="213" t="str">
        <f>IF(G150="","",SUMIF('Invoice Charges Detail'!$D$11:$D$550,G150,'Invoice Charges Detail'!$M$11:$M$550))</f>
        <v/>
      </c>
      <c r="J150" s="217" t="str">
        <f>IF('Personnel and Provider Names'!A108=0,"",'Personnel and Provider Names'!A108)</f>
        <v/>
      </c>
      <c r="K150" s="213" t="str">
        <f>IF(J150="","",SUMIF('Invoice Charges Detail'!$D$11:$D$550,J150,'Invoice Charges Detail'!$M$11:$M$550))</f>
        <v/>
      </c>
    </row>
    <row r="151" spans="1:11" ht="15.75" customHeight="1" x14ac:dyDescent="0.2">
      <c r="A151" s="217" t="str">
        <f>IF('Personnel and Provider Names'!A34=0,"",'Personnel and Provider Names'!A34)</f>
        <v/>
      </c>
      <c r="B151" s="213" t="str">
        <f>IF(A151="","",SUMIF('Invoice Charges Detail'!$D$11:$D$550,A151,'Invoice Charges Detail'!$M$11:$M$550))</f>
        <v/>
      </c>
      <c r="C151" s="192"/>
      <c r="D151" s="217" t="str">
        <f>IF('Personnel and Provider Names'!A59=0,"",'Personnel and Provider Names'!A59)</f>
        <v/>
      </c>
      <c r="E151" s="213" t="str">
        <f>IF(D151="","",SUMIF('Invoice Charges Detail'!$D$11:$D$550,D151,'Invoice Charges Detail'!$M$11:$M$550))</f>
        <v/>
      </c>
      <c r="G151" s="217" t="str">
        <f>IF('Personnel and Provider Names'!A84=0,"",'Personnel and Provider Names'!A84)</f>
        <v/>
      </c>
      <c r="H151" s="213" t="str">
        <f>IF(G151="","",SUMIF('Invoice Charges Detail'!$D$11:$D$550,G151,'Invoice Charges Detail'!$M$11:$M$550))</f>
        <v/>
      </c>
      <c r="J151" s="217" t="str">
        <f>IF('Personnel and Provider Names'!A109=0,"",'Personnel and Provider Names'!A109)</f>
        <v/>
      </c>
      <c r="K151" s="213" t="str">
        <f>IF(J151="","",SUMIF('Invoice Charges Detail'!$D$11:$D$550,J151,'Invoice Charges Detail'!$M$11:$M$550))</f>
        <v/>
      </c>
    </row>
    <row r="152" spans="1:11" ht="15.75" customHeight="1" x14ac:dyDescent="0.2">
      <c r="A152" s="217" t="str">
        <f>IF('Personnel and Provider Names'!A35=0,"",'Personnel and Provider Names'!A35)</f>
        <v/>
      </c>
      <c r="B152" s="213" t="str">
        <f>IF(A152="","",SUMIF('Invoice Charges Detail'!$D$11:$D$550,A152,'Invoice Charges Detail'!$M$11:$M$550))</f>
        <v/>
      </c>
      <c r="C152" s="192"/>
      <c r="D152" s="217" t="str">
        <f>IF('Personnel and Provider Names'!A60=0,"",'Personnel and Provider Names'!A60)</f>
        <v/>
      </c>
      <c r="E152" s="213" t="str">
        <f>IF(D152="","",SUMIF('Invoice Charges Detail'!$D$11:$D$550,D152,'Invoice Charges Detail'!$M$11:$M$550))</f>
        <v/>
      </c>
      <c r="G152" s="217" t="str">
        <f>IF('Personnel and Provider Names'!A85=0,"",'Personnel and Provider Names'!A85)</f>
        <v/>
      </c>
      <c r="H152" s="213" t="str">
        <f>IF(G152="","",SUMIF('Invoice Charges Detail'!$D$11:$D$550,G152,'Invoice Charges Detail'!$M$11:$M$550))</f>
        <v/>
      </c>
      <c r="J152" s="217" t="str">
        <f>IF('Personnel and Provider Names'!A110=0,"",'Personnel and Provider Names'!A110)</f>
        <v/>
      </c>
      <c r="K152" s="213" t="str">
        <f>IF(J152="","",SUMIF('Invoice Charges Detail'!$D$11:$D$550,J152,'Invoice Charges Detail'!$M$11:$M$550))</f>
        <v/>
      </c>
    </row>
    <row r="153" spans="1:11" ht="15.75" customHeight="1" thickBot="1" x14ac:dyDescent="0.25">
      <c r="A153" s="217" t="str">
        <f>IF('Personnel and Provider Names'!A36=0,"",'Personnel and Provider Names'!A36)</f>
        <v/>
      </c>
      <c r="B153" s="213" t="str">
        <f>IF(A153="","",SUMIF('Invoice Charges Detail'!$D$11:$D$550,A153,'Invoice Charges Detail'!$M$11:$M$550))</f>
        <v/>
      </c>
      <c r="C153" s="192"/>
      <c r="D153" s="217" t="str">
        <f>IF('Personnel and Provider Names'!A61=0,"",'Personnel and Provider Names'!A61)</f>
        <v/>
      </c>
      <c r="E153" s="213" t="str">
        <f>IF(D153="","",SUMIF('Invoice Charges Detail'!$D$11:$D$550,D153,'Invoice Charges Detail'!$M$11:$M$550))</f>
        <v/>
      </c>
      <c r="G153" s="217" t="str">
        <f>IF('Personnel and Provider Names'!A86=0,"",'Personnel and Provider Names'!A86)</f>
        <v/>
      </c>
      <c r="H153" s="213" t="str">
        <f>IF(G153="","",SUMIF('Invoice Charges Detail'!$D$11:$D$550,G153,'Invoice Charges Detail'!$M$11:$M$550))</f>
        <v/>
      </c>
      <c r="J153" s="217" t="str">
        <f>IF('Personnel and Provider Names'!A111=0,"",'Personnel and Provider Names'!A111)</f>
        <v/>
      </c>
      <c r="K153" s="213" t="str">
        <f>IF(J153="","",SUMIF('Invoice Charges Detail'!$D$11:$D$550,J153,'Invoice Charges Detail'!$M$11:$M$550))</f>
        <v/>
      </c>
    </row>
    <row r="154" spans="1:11" ht="15.75" customHeight="1" thickBot="1" x14ac:dyDescent="0.25">
      <c r="J154" s="178" t="s">
        <v>189</v>
      </c>
      <c r="K154" s="179">
        <f>SUM(H129:H153)+SUM(E129:E153)+SUM(B129:B153)+SUM(K129:K153)</f>
        <v>0</v>
      </c>
    </row>
    <row r="155" spans="1:11" ht="15.75" customHeight="1" x14ac:dyDescent="0.2"/>
    <row r="156" spans="1:11" ht="15.75" customHeight="1" x14ac:dyDescent="0.2"/>
    <row r="157" spans="1:11" ht="15.75" customHeight="1" x14ac:dyDescent="0.2"/>
    <row r="158" spans="1:11" ht="15.75" customHeight="1" x14ac:dyDescent="0.2"/>
    <row r="159" spans="1:11" ht="15.75" customHeight="1" x14ac:dyDescent="0.2"/>
    <row r="160" spans="1:11"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spans="1:2" ht="15.75" customHeight="1" x14ac:dyDescent="0.2"/>
    <row r="178" spans="1:2" ht="15.75" customHeight="1" x14ac:dyDescent="0.2"/>
    <row r="179" spans="1:2" ht="15.75" customHeight="1" x14ac:dyDescent="0.2">
      <c r="A179" s="177" t="str">
        <f>IF('Personnel and Provider Names'!A62=0,"",'Personnel and Provider Names'!A62)</f>
        <v/>
      </c>
      <c r="B179" s="136"/>
    </row>
  </sheetData>
  <sheetProtection password="EF1A" sheet="1" objects="1" scenarios="1" selectLockedCells="1"/>
  <mergeCells count="17">
    <mergeCell ref="A8:C8"/>
    <mergeCell ref="A127:B127"/>
    <mergeCell ref="D127:E127"/>
    <mergeCell ref="G127:H127"/>
    <mergeCell ref="G10:H10"/>
    <mergeCell ref="H1:J1"/>
    <mergeCell ref="J127:K127"/>
    <mergeCell ref="B1:D1"/>
    <mergeCell ref="B2:D2"/>
    <mergeCell ref="B3:D3"/>
    <mergeCell ref="A10:B10"/>
    <mergeCell ref="D10:E10"/>
    <mergeCell ref="A5:C5"/>
    <mergeCell ref="A6:C6"/>
    <mergeCell ref="A7:C7"/>
    <mergeCell ref="J10:K10"/>
    <mergeCell ref="F7:G7"/>
  </mergeCells>
  <pageMargins left="0.36" right="0.39" top="0.3" bottom="0.48" header="0.3" footer="0.3"/>
  <pageSetup scale="72" fitToHeight="4" orientation="landscape" r:id="rId1"/>
  <headerFooter>
    <oddFooter>&amp;L&amp;F&amp;C&amp;A&amp;RPage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26"/>
  <sheetViews>
    <sheetView showGridLines="0" workbookViewId="0">
      <selection activeCell="A14" sqref="A14"/>
    </sheetView>
  </sheetViews>
  <sheetFormatPr defaultRowHeight="12.75" x14ac:dyDescent="0.2"/>
  <cols>
    <col min="1" max="1" width="12.5703125" style="33" customWidth="1"/>
    <col min="2" max="2" width="15.5703125" style="33" customWidth="1"/>
    <col min="3" max="12" width="16.140625" style="33" customWidth="1"/>
    <col min="13" max="13" width="19.28515625" style="33" customWidth="1"/>
    <col min="14" max="16384" width="9.140625" style="33"/>
  </cols>
  <sheetData>
    <row r="1" spans="1:13" ht="17.25" customHeight="1" thickBot="1" x14ac:dyDescent="0.3">
      <c r="A1" s="588" t="s">
        <v>166</v>
      </c>
      <c r="B1" s="589"/>
      <c r="C1" s="573" t="str">
        <f>IF('Invoice Summary'!B1="","",'Invoice Summary'!B1)</f>
        <v/>
      </c>
      <c r="D1" s="574"/>
      <c r="E1" s="175"/>
      <c r="F1" s="218" t="s">
        <v>200</v>
      </c>
      <c r="G1" s="218"/>
      <c r="H1" s="614" t="str">
        <f>IF('Invoice Summary'!I3="","",'Invoice Summary'!I3)</f>
        <v/>
      </c>
      <c r="I1" s="615"/>
      <c r="J1" s="616"/>
    </row>
    <row r="2" spans="1:13" ht="21.75" customHeight="1" x14ac:dyDescent="0.25">
      <c r="A2" s="590" t="s">
        <v>0</v>
      </c>
      <c r="B2" s="591"/>
      <c r="C2" s="575" t="str">
        <f>IF('Invoice Summary'!B4="","",'Invoice Summary'!B4)</f>
        <v/>
      </c>
      <c r="D2" s="576"/>
      <c r="E2" s="175"/>
    </row>
    <row r="3" spans="1:13" ht="21.75" customHeight="1" thickBot="1" x14ac:dyDescent="0.3">
      <c r="A3" s="571" t="s">
        <v>25</v>
      </c>
      <c r="B3" s="572"/>
      <c r="C3" s="592" t="str">
        <f>IF('Invoice Summary'!B5="","",'Invoice Summary'!B5)</f>
        <v/>
      </c>
      <c r="D3" s="593"/>
      <c r="E3" s="175" t="s">
        <v>90</v>
      </c>
    </row>
    <row r="4" spans="1:13" ht="21.75" customHeight="1" thickBot="1" x14ac:dyDescent="0.3">
      <c r="A4" s="154"/>
      <c r="B4" s="154"/>
      <c r="C4" s="52"/>
      <c r="D4" s="52"/>
      <c r="E4" s="175"/>
    </row>
    <row r="5" spans="1:13" ht="21.75" customHeight="1" x14ac:dyDescent="0.25">
      <c r="A5" s="579" t="s">
        <v>168</v>
      </c>
      <c r="B5" s="580"/>
      <c r="C5" s="389" t="str">
        <f>IF('Invoice Summary'!B7="","",'Invoice Summary'!B7)</f>
        <v/>
      </c>
      <c r="D5" s="55"/>
      <c r="E5" s="175"/>
    </row>
    <row r="6" spans="1:13" ht="21.75" customHeight="1" thickBot="1" x14ac:dyDescent="0.3">
      <c r="A6" s="586" t="s">
        <v>23</v>
      </c>
      <c r="B6" s="587"/>
      <c r="C6" s="390" t="str">
        <f>IF('Invoice Summary'!B8="","",'Invoice Summary'!B8)</f>
        <v/>
      </c>
      <c r="D6" s="102"/>
      <c r="E6" s="176"/>
    </row>
    <row r="7" spans="1:13" ht="21.75" customHeight="1" thickBot="1" x14ac:dyDescent="0.25">
      <c r="A7" s="586" t="s">
        <v>1</v>
      </c>
      <c r="B7" s="587"/>
      <c r="C7" s="390" t="str">
        <f>IF('Invoice Summary'!B9="","",'Invoice Summary'!B9)</f>
        <v/>
      </c>
      <c r="D7" s="134" t="s">
        <v>142</v>
      </c>
      <c r="E7" s="384" t="str">
        <f>IF('Invoice Summary'!D9="","",'Invoice Summary'!D9)</f>
        <v/>
      </c>
    </row>
    <row r="8" spans="1:13" ht="21.75" customHeight="1" thickBot="1" x14ac:dyDescent="0.25">
      <c r="A8" s="610" t="s">
        <v>202</v>
      </c>
      <c r="B8" s="611"/>
      <c r="C8" s="391" t="str">
        <f>IF('Invoice Summary'!B10="","",'Invoice Summary'!B10)</f>
        <v/>
      </c>
      <c r="E8" s="268"/>
    </row>
    <row r="9" spans="1:13" ht="19.5" customHeight="1" x14ac:dyDescent="0.2"/>
    <row r="10" spans="1:13" ht="21.75" customHeight="1" x14ac:dyDescent="0.2">
      <c r="B10" s="612" t="s">
        <v>136</v>
      </c>
      <c r="C10" s="613"/>
      <c r="D10" s="613"/>
      <c r="E10" s="613"/>
      <c r="F10" s="613"/>
      <c r="G10" s="613"/>
      <c r="H10" s="613"/>
      <c r="I10" s="613"/>
      <c r="J10" s="613"/>
      <c r="K10" s="613"/>
      <c r="L10" s="613"/>
    </row>
    <row r="11" spans="1:13" ht="22.5" customHeight="1" x14ac:dyDescent="0.2">
      <c r="A11" s="172" t="s">
        <v>160</v>
      </c>
      <c r="B11" s="187"/>
      <c r="C11" s="183"/>
      <c r="D11" s="183"/>
      <c r="E11" s="183"/>
      <c r="F11" s="183"/>
      <c r="G11" s="183"/>
      <c r="H11" s="183"/>
      <c r="I11" s="183"/>
      <c r="J11" s="183"/>
      <c r="K11" s="183"/>
      <c r="L11" s="183"/>
      <c r="M11" s="180" t="s">
        <v>137</v>
      </c>
    </row>
    <row r="12" spans="1:13" ht="25.5" customHeight="1" x14ac:dyDescent="0.2">
      <c r="A12" s="87" t="s">
        <v>276</v>
      </c>
      <c r="B12" s="87" t="s">
        <v>128</v>
      </c>
      <c r="C12" s="45" t="s">
        <v>129</v>
      </c>
      <c r="D12" s="45" t="s">
        <v>130</v>
      </c>
      <c r="E12" s="45" t="s">
        <v>131</v>
      </c>
      <c r="F12" s="45" t="s">
        <v>132</v>
      </c>
      <c r="G12" s="45" t="s">
        <v>133</v>
      </c>
      <c r="H12" s="45" t="s">
        <v>134</v>
      </c>
      <c r="I12" s="45" t="s">
        <v>138</v>
      </c>
      <c r="J12" s="45" t="s">
        <v>139</v>
      </c>
      <c r="K12" s="45" t="s">
        <v>140</v>
      </c>
      <c r="L12" s="45" t="s">
        <v>141</v>
      </c>
      <c r="M12" s="87" t="s">
        <v>135</v>
      </c>
    </row>
    <row r="13" spans="1:13" s="192" customFormat="1" ht="8.25" hidden="1" customHeight="1" x14ac:dyDescent="0.2">
      <c r="A13" s="346" t="s">
        <v>277</v>
      </c>
      <c r="B13" s="345"/>
      <c r="C13" s="45"/>
      <c r="D13" s="45"/>
      <c r="E13" s="45"/>
      <c r="F13" s="45"/>
      <c r="G13" s="45"/>
      <c r="H13" s="45"/>
      <c r="I13" s="45"/>
      <c r="J13" s="45"/>
      <c r="K13" s="45"/>
      <c r="L13" s="45"/>
      <c r="M13" s="188"/>
    </row>
    <row r="14" spans="1:13" ht="15.75" customHeight="1" x14ac:dyDescent="0.2">
      <c r="A14" s="370"/>
      <c r="B14" s="369"/>
      <c r="C14" s="239"/>
      <c r="D14" s="80"/>
      <c r="E14" s="86"/>
      <c r="F14" s="86"/>
      <c r="G14" s="86"/>
      <c r="H14" s="86"/>
      <c r="I14" s="86"/>
      <c r="J14" s="86"/>
      <c r="K14" s="86"/>
      <c r="L14" s="86"/>
      <c r="M14" s="136" t="str">
        <f>IF(SUM(B14:H14)=0,"",SUM(B14:H14))</f>
        <v/>
      </c>
    </row>
    <row r="15" spans="1:13" ht="15.75" customHeight="1" x14ac:dyDescent="0.2">
      <c r="A15" s="370"/>
      <c r="B15" s="368"/>
      <c r="C15" s="86"/>
      <c r="D15" s="80"/>
      <c r="E15" s="80"/>
      <c r="F15" s="86"/>
      <c r="G15" s="86"/>
      <c r="H15" s="86"/>
      <c r="I15" s="86"/>
      <c r="J15" s="86"/>
      <c r="K15" s="86"/>
      <c r="L15" s="86"/>
      <c r="M15" s="136" t="str">
        <f>IF(SUM(B15:H15)=0,"",SUM(B15:H15))</f>
        <v/>
      </c>
    </row>
    <row r="16" spans="1:13" ht="15.75" customHeight="1" x14ac:dyDescent="0.2">
      <c r="A16" s="370"/>
      <c r="B16" s="368"/>
      <c r="C16" s="86"/>
      <c r="D16" s="86"/>
      <c r="E16" s="86"/>
      <c r="F16" s="86"/>
      <c r="G16" s="86"/>
      <c r="H16" s="86"/>
      <c r="I16" s="86"/>
      <c r="J16" s="86"/>
      <c r="K16" s="86"/>
      <c r="L16" s="86"/>
      <c r="M16" s="136" t="str">
        <f t="shared" ref="M16:M28" si="0">IF(SUM(B16:H16)=0,"",SUM(B16:H16))</f>
        <v/>
      </c>
    </row>
    <row r="17" spans="1:13" ht="15.75" customHeight="1" x14ac:dyDescent="0.2">
      <c r="A17" s="367"/>
      <c r="B17" s="368"/>
      <c r="C17" s="86"/>
      <c r="D17" s="86"/>
      <c r="E17" s="80"/>
      <c r="F17" s="86"/>
      <c r="G17" s="86"/>
      <c r="H17" s="86"/>
      <c r="I17" s="86"/>
      <c r="J17" s="86"/>
      <c r="K17" s="86"/>
      <c r="L17" s="86"/>
      <c r="M17" s="136" t="str">
        <f t="shared" si="0"/>
        <v/>
      </c>
    </row>
    <row r="18" spans="1:13" ht="15.75" customHeight="1" x14ac:dyDescent="0.2">
      <c r="A18" s="79"/>
      <c r="B18" s="80"/>
      <c r="C18" s="80"/>
      <c r="D18" s="86"/>
      <c r="E18" s="80"/>
      <c r="F18" s="86"/>
      <c r="G18" s="86"/>
      <c r="H18" s="86"/>
      <c r="I18" s="86"/>
      <c r="J18" s="86"/>
      <c r="K18" s="86"/>
      <c r="L18" s="86"/>
      <c r="M18" s="136" t="str">
        <f t="shared" si="0"/>
        <v/>
      </c>
    </row>
    <row r="19" spans="1:13" ht="15.75" customHeight="1" x14ac:dyDescent="0.2">
      <c r="A19" s="79"/>
      <c r="B19" s="80"/>
      <c r="C19" s="80"/>
      <c r="D19" s="80"/>
      <c r="E19" s="86"/>
      <c r="F19" s="86"/>
      <c r="G19" s="86"/>
      <c r="H19" s="86"/>
      <c r="I19" s="86"/>
      <c r="J19" s="86"/>
      <c r="K19" s="86"/>
      <c r="L19" s="86"/>
      <c r="M19" s="136" t="str">
        <f t="shared" si="0"/>
        <v/>
      </c>
    </row>
    <row r="20" spans="1:13" ht="15.75" customHeight="1" x14ac:dyDescent="0.2">
      <c r="A20" s="79"/>
      <c r="B20" s="80"/>
      <c r="C20" s="80"/>
      <c r="D20" s="80"/>
      <c r="E20" s="80"/>
      <c r="F20" s="86"/>
      <c r="G20" s="86"/>
      <c r="H20" s="86"/>
      <c r="I20" s="86"/>
      <c r="J20" s="86"/>
      <c r="K20" s="86"/>
      <c r="L20" s="86"/>
      <c r="M20" s="136" t="str">
        <f t="shared" si="0"/>
        <v/>
      </c>
    </row>
    <row r="21" spans="1:13" ht="15.75" customHeight="1" x14ac:dyDescent="0.2">
      <c r="A21" s="79"/>
      <c r="B21" s="80"/>
      <c r="C21" s="80"/>
      <c r="D21" s="80"/>
      <c r="E21" s="80"/>
      <c r="F21" s="86"/>
      <c r="G21" s="86"/>
      <c r="H21" s="86"/>
      <c r="I21" s="86"/>
      <c r="J21" s="86"/>
      <c r="K21" s="86"/>
      <c r="L21" s="86"/>
      <c r="M21" s="136" t="str">
        <f t="shared" si="0"/>
        <v/>
      </c>
    </row>
    <row r="22" spans="1:13" ht="15.75" customHeight="1" x14ac:dyDescent="0.2">
      <c r="A22" s="79"/>
      <c r="B22" s="80"/>
      <c r="C22" s="80"/>
      <c r="D22" s="80"/>
      <c r="E22" s="80"/>
      <c r="F22" s="86"/>
      <c r="G22" s="86"/>
      <c r="H22" s="86"/>
      <c r="I22" s="86"/>
      <c r="J22" s="86"/>
      <c r="K22" s="86"/>
      <c r="L22" s="86"/>
      <c r="M22" s="136" t="str">
        <f t="shared" si="0"/>
        <v/>
      </c>
    </row>
    <row r="23" spans="1:13" ht="15.75" customHeight="1" x14ac:dyDescent="0.2">
      <c r="A23" s="79"/>
      <c r="B23" s="80"/>
      <c r="C23" s="80"/>
      <c r="D23" s="80"/>
      <c r="E23" s="80"/>
      <c r="F23" s="86"/>
      <c r="G23" s="86"/>
      <c r="H23" s="86"/>
      <c r="I23" s="86"/>
      <c r="J23" s="86"/>
      <c r="K23" s="86"/>
      <c r="L23" s="86"/>
      <c r="M23" s="136" t="str">
        <f t="shared" si="0"/>
        <v/>
      </c>
    </row>
    <row r="24" spans="1:13" ht="15.75" customHeight="1" x14ac:dyDescent="0.2">
      <c r="A24" s="79"/>
      <c r="B24" s="80"/>
      <c r="C24" s="80"/>
      <c r="D24" s="80"/>
      <c r="E24" s="80"/>
      <c r="F24" s="86"/>
      <c r="G24" s="86"/>
      <c r="H24" s="86"/>
      <c r="I24" s="86"/>
      <c r="J24" s="86"/>
      <c r="K24" s="86"/>
      <c r="L24" s="86"/>
      <c r="M24" s="136" t="str">
        <f t="shared" si="0"/>
        <v/>
      </c>
    </row>
    <row r="25" spans="1:13" ht="15.75" customHeight="1" x14ac:dyDescent="0.2">
      <c r="A25" s="79"/>
      <c r="B25" s="80"/>
      <c r="C25" s="80"/>
      <c r="D25" s="80"/>
      <c r="E25" s="80"/>
      <c r="F25" s="86"/>
      <c r="G25" s="86"/>
      <c r="H25" s="86"/>
      <c r="I25" s="86"/>
      <c r="J25" s="86"/>
      <c r="K25" s="86"/>
      <c r="L25" s="86"/>
      <c r="M25" s="136" t="str">
        <f t="shared" si="0"/>
        <v/>
      </c>
    </row>
    <row r="26" spans="1:13" ht="15.75" customHeight="1" x14ac:dyDescent="0.2">
      <c r="A26" s="79"/>
      <c r="B26" s="80"/>
      <c r="C26" s="80"/>
      <c r="D26" s="80"/>
      <c r="E26" s="80"/>
      <c r="F26" s="86"/>
      <c r="G26" s="86"/>
      <c r="H26" s="86"/>
      <c r="I26" s="86"/>
      <c r="J26" s="86"/>
      <c r="K26" s="86"/>
      <c r="L26" s="86"/>
      <c r="M26" s="136" t="str">
        <f t="shared" si="0"/>
        <v/>
      </c>
    </row>
    <row r="27" spans="1:13" ht="15.75" customHeight="1" x14ac:dyDescent="0.2">
      <c r="A27" s="79"/>
      <c r="B27" s="80"/>
      <c r="C27" s="80"/>
      <c r="D27" s="80"/>
      <c r="E27" s="80"/>
      <c r="F27" s="86"/>
      <c r="G27" s="86"/>
      <c r="H27" s="86"/>
      <c r="I27" s="86"/>
      <c r="J27" s="86"/>
      <c r="K27" s="86"/>
      <c r="L27" s="86"/>
      <c r="M27" s="136" t="str">
        <f t="shared" si="0"/>
        <v/>
      </c>
    </row>
    <row r="28" spans="1:13" ht="15.75" customHeight="1" x14ac:dyDescent="0.2">
      <c r="A28" s="79"/>
      <c r="B28" s="80"/>
      <c r="C28" s="80"/>
      <c r="D28" s="80"/>
      <c r="E28" s="80"/>
      <c r="F28" s="86"/>
      <c r="G28" s="86"/>
      <c r="H28" s="86"/>
      <c r="I28" s="86"/>
      <c r="J28" s="86"/>
      <c r="K28" s="86"/>
      <c r="L28" s="86"/>
      <c r="M28" s="136" t="str">
        <f t="shared" si="0"/>
        <v/>
      </c>
    </row>
    <row r="29" spans="1:13" ht="19.5" customHeight="1" x14ac:dyDescent="0.2">
      <c r="B29" s="136" t="str">
        <f t="shared" ref="B29:J29" si="1">IF(SUM(B14:B28)=0,"",SUM(B14:B28))</f>
        <v/>
      </c>
      <c r="C29" s="136" t="str">
        <f t="shared" si="1"/>
        <v/>
      </c>
      <c r="D29" s="136" t="str">
        <f t="shared" si="1"/>
        <v/>
      </c>
      <c r="E29" s="136" t="str">
        <f t="shared" si="1"/>
        <v/>
      </c>
      <c r="F29" s="136" t="str">
        <f t="shared" si="1"/>
        <v/>
      </c>
      <c r="G29" s="136" t="str">
        <f t="shared" si="1"/>
        <v/>
      </c>
      <c r="H29" s="136" t="str">
        <f t="shared" si="1"/>
        <v/>
      </c>
      <c r="I29" s="136" t="str">
        <f t="shared" si="1"/>
        <v/>
      </c>
      <c r="J29" s="136" t="str">
        <f t="shared" si="1"/>
        <v/>
      </c>
      <c r="K29" s="136" t="str">
        <f>IF(SUM(K14:K28)=0,"",SUM(K14:K28))</f>
        <v/>
      </c>
      <c r="L29" s="136" t="str">
        <f>IF(SUM(L14:L28)=0,"",SUM(L14:L28))</f>
        <v/>
      </c>
      <c r="M29" s="136">
        <f>SUM(M14:M28)</f>
        <v>0</v>
      </c>
    </row>
    <row r="30" spans="1:13" ht="15.75" customHeight="1" x14ac:dyDescent="0.2">
      <c r="B30" s="181"/>
      <c r="C30" s="182" t="str">
        <f t="shared" ref="C30:L30" si="2">IF(C29="","",C29/$B$29)</f>
        <v/>
      </c>
      <c r="D30" s="182" t="str">
        <f t="shared" si="2"/>
        <v/>
      </c>
      <c r="E30" s="182" t="str">
        <f t="shared" si="2"/>
        <v/>
      </c>
      <c r="F30" s="182" t="str">
        <f t="shared" si="2"/>
        <v/>
      </c>
      <c r="G30" s="182" t="str">
        <f t="shared" si="2"/>
        <v/>
      </c>
      <c r="H30" s="182" t="str">
        <f t="shared" si="2"/>
        <v/>
      </c>
      <c r="I30" s="182" t="str">
        <f t="shared" si="2"/>
        <v/>
      </c>
      <c r="J30" s="182" t="str">
        <f t="shared" si="2"/>
        <v/>
      </c>
      <c r="K30" s="182" t="str">
        <f t="shared" si="2"/>
        <v/>
      </c>
      <c r="L30" s="182" t="str">
        <f t="shared" si="2"/>
        <v/>
      </c>
    </row>
    <row r="31" spans="1:13" ht="15.75" customHeight="1" x14ac:dyDescent="0.2">
      <c r="C31" s="617" t="s">
        <v>158</v>
      </c>
      <c r="D31" s="618"/>
      <c r="E31" s="618"/>
      <c r="F31" s="618"/>
      <c r="G31" s="618"/>
      <c r="H31" s="618"/>
      <c r="I31" s="618"/>
      <c r="J31" s="618"/>
      <c r="K31" s="618"/>
      <c r="L31" s="619"/>
    </row>
    <row r="32" spans="1: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sheetData>
  <sheetProtection password="EF1A" sheet="1" objects="1" scenarios="1" selectLockedCells="1"/>
  <mergeCells count="13">
    <mergeCell ref="C31:L31"/>
    <mergeCell ref="A8:B8"/>
    <mergeCell ref="C2:D2"/>
    <mergeCell ref="C1:D1"/>
    <mergeCell ref="C3:D3"/>
    <mergeCell ref="A5:B5"/>
    <mergeCell ref="A6:B6"/>
    <mergeCell ref="A7:B7"/>
    <mergeCell ref="A1:B1"/>
    <mergeCell ref="A2:B2"/>
    <mergeCell ref="A3:B3"/>
    <mergeCell ref="B10:L10"/>
    <mergeCell ref="H1:J1"/>
  </mergeCells>
  <pageMargins left="0.53" right="0.28000000000000003" top="0.45" bottom="0.5" header="0.3" footer="0.3"/>
  <pageSetup scale="63" orientation="landscape" r:id="rId1"/>
  <headerFooter>
    <oddFooter>&amp;L&amp;F&amp;C&amp;A&amp;RPage &amp;P of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1"/>
  <sheetViews>
    <sheetView showGridLines="0" workbookViewId="0">
      <selection activeCell="G12" sqref="G12:H12"/>
    </sheetView>
  </sheetViews>
  <sheetFormatPr defaultRowHeight="12.75" x14ac:dyDescent="0.2"/>
  <cols>
    <col min="1" max="1" width="28.28515625" style="33" customWidth="1"/>
    <col min="2" max="2" width="11.5703125" style="33" customWidth="1"/>
    <col min="3" max="3" width="11.42578125" style="33" customWidth="1"/>
    <col min="4" max="4" width="17.5703125" style="33" customWidth="1"/>
    <col min="5" max="5" width="14" style="33" customWidth="1"/>
    <col min="6" max="6" width="4.28515625" style="33" customWidth="1"/>
    <col min="7" max="7" width="15.42578125" style="33" customWidth="1"/>
    <col min="8" max="8" width="24.42578125" style="33" customWidth="1"/>
    <col min="9" max="9" width="4.5703125" style="33" customWidth="1"/>
    <col min="10" max="10" width="28.28515625" style="33" customWidth="1"/>
    <col min="11" max="11" width="13.140625" style="33" customWidth="1"/>
    <col min="12" max="16384" width="9.140625" style="33"/>
  </cols>
  <sheetData>
    <row r="1" spans="1:11" s="175" customFormat="1" ht="21" customHeight="1" thickBot="1" x14ac:dyDescent="0.3">
      <c r="A1" s="196" t="s">
        <v>166</v>
      </c>
      <c r="B1" s="573" t="str">
        <f>IF('Invoice Summary'!B1="","",'Invoice Summary'!B1)</f>
        <v/>
      </c>
      <c r="C1" s="573"/>
      <c r="D1" s="574"/>
      <c r="E1" s="194"/>
      <c r="F1" s="206" t="s">
        <v>200</v>
      </c>
      <c r="G1" s="206"/>
      <c r="H1" s="207"/>
      <c r="I1" s="614" t="str">
        <f>IF('Invoice Summary'!I3="","",'Invoice Summary'!I3)</f>
        <v/>
      </c>
      <c r="J1" s="616"/>
      <c r="K1"/>
    </row>
    <row r="2" spans="1:11" s="175" customFormat="1" ht="21" customHeight="1" x14ac:dyDescent="0.25">
      <c r="A2" s="195" t="s">
        <v>0</v>
      </c>
      <c r="B2" s="575" t="str">
        <f>IF('Invoice Summary'!B4="","",'Invoice Summary'!B4)</f>
        <v/>
      </c>
      <c r="C2" s="575"/>
      <c r="D2" s="576"/>
      <c r="E2" s="194"/>
      <c r="F2" s="194"/>
      <c r="G2" s="202"/>
      <c r="H2" s="202"/>
      <c r="I2" s="202"/>
      <c r="J2" s="202"/>
      <c r="K2"/>
    </row>
    <row r="3" spans="1:11" s="175" customFormat="1" ht="21" customHeight="1" thickBot="1" x14ac:dyDescent="0.3">
      <c r="A3" s="197" t="s">
        <v>25</v>
      </c>
      <c r="B3" s="592" t="str">
        <f>IF('Invoice Summary'!B5="","",'Invoice Summary'!B5)</f>
        <v/>
      </c>
      <c r="C3" s="592"/>
      <c r="D3" s="593"/>
      <c r="E3" s="194"/>
      <c r="F3" s="194"/>
      <c r="G3" s="202"/>
      <c r="H3" s="202"/>
      <c r="I3" s="202"/>
      <c r="J3" s="202"/>
      <c r="K3"/>
    </row>
    <row r="4" spans="1:11" s="175" customFormat="1" ht="21" customHeight="1" thickBot="1" x14ac:dyDescent="0.3">
      <c r="A4" s="200"/>
      <c r="B4" s="200"/>
      <c r="C4" s="200"/>
      <c r="D4" s="193"/>
      <c r="E4" s="193"/>
      <c r="F4" s="193"/>
      <c r="G4" s="202"/>
      <c r="H4" s="202"/>
      <c r="I4" s="202"/>
      <c r="J4" s="202"/>
      <c r="K4"/>
    </row>
    <row r="5" spans="1:11" s="175" customFormat="1" ht="21" customHeight="1" x14ac:dyDescent="0.25">
      <c r="A5" s="579" t="s">
        <v>168</v>
      </c>
      <c r="B5" s="580"/>
      <c r="C5" s="580"/>
      <c r="D5" s="389" t="str">
        <f>IF('Invoice Summary'!B7="","",'Invoice Summary'!B7)</f>
        <v/>
      </c>
      <c r="E5" s="194"/>
      <c r="F5" s="193"/>
      <c r="G5" s="202"/>
      <c r="H5" s="202"/>
      <c r="I5" s="202"/>
      <c r="J5" s="202"/>
      <c r="K5"/>
    </row>
    <row r="6" spans="1:11" s="175" customFormat="1" ht="21" customHeight="1" thickBot="1" x14ac:dyDescent="0.3">
      <c r="A6" s="586" t="s">
        <v>23</v>
      </c>
      <c r="B6" s="587"/>
      <c r="C6" s="587"/>
      <c r="D6" s="390" t="str">
        <f>IF('Invoice Summary'!B8="","",'Invoice Summary'!B8)</f>
        <v/>
      </c>
      <c r="E6" s="199"/>
      <c r="F6" s="198"/>
      <c r="G6" s="203"/>
      <c r="H6" s="202"/>
      <c r="I6" s="202"/>
      <c r="J6" s="202"/>
      <c r="K6"/>
    </row>
    <row r="7" spans="1:11" s="175" customFormat="1" ht="21" customHeight="1" thickBot="1" x14ac:dyDescent="0.3">
      <c r="A7" s="586" t="s">
        <v>1</v>
      </c>
      <c r="B7" s="587"/>
      <c r="C7" s="587"/>
      <c r="D7" s="390" t="str">
        <f>IF('Invoice Summary'!B9="","",'Invoice Summary'!B9)</f>
        <v/>
      </c>
      <c r="E7" s="342" t="s">
        <v>267</v>
      </c>
      <c r="F7" s="581" t="str">
        <f>IF('Invoice Summary'!D9="","",'Invoice Summary'!D9)</f>
        <v/>
      </c>
      <c r="G7" s="582"/>
      <c r="H7" s="202"/>
      <c r="I7" s="202"/>
      <c r="J7" s="202"/>
      <c r="K7"/>
    </row>
    <row r="8" spans="1:11" ht="21" customHeight="1" thickBot="1" x14ac:dyDescent="0.25">
      <c r="A8" s="610" t="s">
        <v>202</v>
      </c>
      <c r="B8" s="611"/>
      <c r="C8" s="611"/>
      <c r="D8" s="391" t="str">
        <f>IF('Invoice Summary'!B10="","",'Invoice Summary'!B10)</f>
        <v/>
      </c>
      <c r="E8"/>
      <c r="F8"/>
      <c r="G8"/>
      <c r="H8"/>
      <c r="I8"/>
      <c r="J8"/>
      <c r="K8"/>
    </row>
    <row r="9" spans="1:11" ht="13.5" thickBot="1" x14ac:dyDescent="0.25">
      <c r="A9" s="192"/>
      <c r="B9" s="192"/>
      <c r="C9" s="192"/>
      <c r="D9" s="192"/>
      <c r="E9" s="192"/>
      <c r="F9" s="192"/>
      <c r="G9" s="192"/>
      <c r="H9" s="192"/>
      <c r="I9" s="192"/>
      <c r="J9" s="192"/>
      <c r="K9" s="192"/>
    </row>
    <row r="10" spans="1:11" ht="21" customHeight="1" x14ac:dyDescent="0.2">
      <c r="A10" s="204" t="s">
        <v>163</v>
      </c>
      <c r="B10" s="600" t="s">
        <v>36</v>
      </c>
      <c r="C10" s="601"/>
      <c r="D10"/>
      <c r="E10"/>
      <c r="F10" s="621" t="s">
        <v>165</v>
      </c>
      <c r="G10" s="622"/>
      <c r="H10" s="623"/>
      <c r="I10"/>
      <c r="J10"/>
      <c r="K10"/>
    </row>
    <row r="11" spans="1:11" ht="5.25" customHeight="1" x14ac:dyDescent="0.2">
      <c r="A11"/>
      <c r="B11"/>
      <c r="C11"/>
      <c r="D11"/>
      <c r="E11"/>
      <c r="F11" s="340"/>
      <c r="G11" s="205"/>
      <c r="H11" s="341"/>
      <c r="I11"/>
      <c r="J11"/>
      <c r="K11"/>
    </row>
    <row r="12" spans="1:11" ht="18" customHeight="1" x14ac:dyDescent="0.2">
      <c r="A12" s="371"/>
      <c r="B12" s="624"/>
      <c r="C12" s="625"/>
      <c r="D12"/>
      <c r="E12"/>
      <c r="F12" s="628" t="s">
        <v>266</v>
      </c>
      <c r="G12" s="626"/>
      <c r="H12" s="627"/>
      <c r="I12"/>
      <c r="J12"/>
      <c r="K12"/>
    </row>
    <row r="13" spans="1:11" ht="18" customHeight="1" x14ac:dyDescent="0.2">
      <c r="A13" s="250"/>
      <c r="B13" s="624"/>
      <c r="C13" s="625"/>
      <c r="D13" s="201"/>
      <c r="E13"/>
      <c r="F13" s="628"/>
      <c r="G13" s="626"/>
      <c r="H13" s="627"/>
      <c r="I13"/>
      <c r="J13"/>
      <c r="K13"/>
    </row>
    <row r="14" spans="1:11" ht="18" customHeight="1" x14ac:dyDescent="0.2">
      <c r="A14" s="250"/>
      <c r="B14" s="624"/>
      <c r="C14" s="625"/>
      <c r="D14"/>
      <c r="E14"/>
      <c r="F14" s="628"/>
      <c r="G14" s="626"/>
      <c r="H14" s="627"/>
      <c r="I14"/>
      <c r="J14"/>
      <c r="K14"/>
    </row>
    <row r="15" spans="1:11" ht="18" customHeight="1" x14ac:dyDescent="0.2">
      <c r="A15" s="250"/>
      <c r="B15" s="624"/>
      <c r="C15" s="625"/>
      <c r="D15"/>
      <c r="E15"/>
      <c r="F15" s="628"/>
      <c r="G15" s="626"/>
      <c r="H15" s="627"/>
      <c r="I15"/>
      <c r="J15"/>
      <c r="K15"/>
    </row>
    <row r="16" spans="1:11" ht="18" customHeight="1" x14ac:dyDescent="0.2">
      <c r="A16" s="250"/>
      <c r="B16" s="624"/>
      <c r="C16" s="625"/>
      <c r="D16"/>
      <c r="E16"/>
      <c r="F16" s="628"/>
      <c r="G16" s="626"/>
      <c r="H16" s="627"/>
      <c r="I16"/>
      <c r="J16"/>
      <c r="K16"/>
    </row>
    <row r="17" spans="1:11" ht="18" customHeight="1" x14ac:dyDescent="0.2">
      <c r="A17" s="250"/>
      <c r="B17" s="624"/>
      <c r="C17" s="625"/>
      <c r="D17"/>
      <c r="E17"/>
      <c r="F17" s="628"/>
      <c r="G17" s="626"/>
      <c r="H17" s="627"/>
      <c r="I17" s="192"/>
      <c r="J17" s="192"/>
      <c r="K17" s="192"/>
    </row>
    <row r="18" spans="1:11" ht="18" customHeight="1" x14ac:dyDescent="0.2">
      <c r="A18" s="250"/>
      <c r="B18" s="624"/>
      <c r="C18" s="625"/>
      <c r="D18"/>
      <c r="E18"/>
      <c r="F18" s="628"/>
      <c r="G18" s="626"/>
      <c r="H18" s="627"/>
      <c r="I18" s="192"/>
      <c r="J18" s="192"/>
      <c r="K18" s="192"/>
    </row>
    <row r="19" spans="1:11" ht="18" customHeight="1" x14ac:dyDescent="0.2">
      <c r="A19" s="250"/>
      <c r="B19" s="624"/>
      <c r="C19" s="625"/>
      <c r="D19"/>
      <c r="E19"/>
      <c r="F19" s="628"/>
      <c r="G19" s="626"/>
      <c r="H19" s="627"/>
      <c r="I19" s="192"/>
      <c r="J19" s="192"/>
      <c r="K19" s="192"/>
    </row>
    <row r="20" spans="1:11" ht="18" customHeight="1" x14ac:dyDescent="0.2">
      <c r="A20" s="250"/>
      <c r="B20" s="624"/>
      <c r="C20" s="625"/>
      <c r="D20"/>
      <c r="E20"/>
      <c r="F20" s="628"/>
      <c r="G20" s="626"/>
      <c r="H20" s="627"/>
      <c r="I20" s="192"/>
      <c r="J20" s="192"/>
      <c r="K20" s="192"/>
    </row>
    <row r="21" spans="1:11" ht="18" customHeight="1" x14ac:dyDescent="0.2">
      <c r="A21" s="250"/>
      <c r="B21" s="624"/>
      <c r="C21" s="625"/>
      <c r="D21"/>
      <c r="E21"/>
      <c r="F21" s="628"/>
      <c r="G21" s="626"/>
      <c r="H21" s="627"/>
      <c r="I21" s="192"/>
      <c r="J21" s="192"/>
      <c r="K21" s="192"/>
    </row>
    <row r="22" spans="1:11" ht="18" customHeight="1" x14ac:dyDescent="0.2">
      <c r="A22" s="250"/>
      <c r="B22" s="624"/>
      <c r="C22" s="625"/>
      <c r="D22"/>
      <c r="E22"/>
      <c r="F22" s="628"/>
      <c r="G22" s="626"/>
      <c r="H22" s="627"/>
      <c r="I22" s="192"/>
      <c r="J22" s="192"/>
      <c r="K22" s="192"/>
    </row>
    <row r="23" spans="1:11" ht="18" customHeight="1" x14ac:dyDescent="0.2">
      <c r="A23" s="250"/>
      <c r="B23" s="624"/>
      <c r="C23" s="625"/>
      <c r="D23"/>
      <c r="E23"/>
      <c r="F23" s="628"/>
      <c r="G23" s="626"/>
      <c r="H23" s="627"/>
      <c r="I23" s="192"/>
      <c r="J23" s="192"/>
      <c r="K23" s="192"/>
    </row>
    <row r="24" spans="1:11" ht="18" customHeight="1" x14ac:dyDescent="0.2">
      <c r="A24" s="250"/>
      <c r="B24" s="624"/>
      <c r="C24" s="625"/>
      <c r="D24"/>
      <c r="E24"/>
      <c r="F24" s="628"/>
      <c r="G24" s="626"/>
      <c r="H24" s="627"/>
      <c r="I24" s="192"/>
      <c r="J24" s="192"/>
      <c r="K24" s="192"/>
    </row>
    <row r="25" spans="1:11" ht="18" customHeight="1" x14ac:dyDescent="0.2">
      <c r="A25" s="250"/>
      <c r="B25" s="624"/>
      <c r="C25" s="625"/>
      <c r="D25"/>
      <c r="E25"/>
      <c r="F25" s="628"/>
      <c r="G25" s="626"/>
      <c r="H25" s="627"/>
      <c r="I25" s="192"/>
      <c r="J25" s="192"/>
      <c r="K25" s="192"/>
    </row>
    <row r="26" spans="1:11" ht="18" customHeight="1" x14ac:dyDescent="0.2">
      <c r="A26" s="250"/>
      <c r="B26" s="624"/>
      <c r="C26" s="625"/>
      <c r="D26"/>
      <c r="E26"/>
      <c r="F26" s="628"/>
      <c r="G26" s="626"/>
      <c r="H26" s="627"/>
      <c r="I26" s="192"/>
      <c r="J26" s="192"/>
      <c r="K26" s="192"/>
    </row>
    <row r="27" spans="1:11" ht="18" customHeight="1" x14ac:dyDescent="0.2">
      <c r="A27" s="250"/>
      <c r="B27" s="624"/>
      <c r="C27" s="625"/>
      <c r="D27"/>
      <c r="E27"/>
      <c r="F27" s="628"/>
      <c r="G27" s="626"/>
      <c r="H27" s="627"/>
      <c r="I27" s="192"/>
      <c r="J27" s="192"/>
      <c r="K27" s="192"/>
    </row>
    <row r="28" spans="1:11" ht="18" customHeight="1" x14ac:dyDescent="0.2">
      <c r="A28" s="250"/>
      <c r="B28" s="624"/>
      <c r="C28" s="625"/>
      <c r="D28"/>
      <c r="E28"/>
      <c r="F28" s="628"/>
      <c r="G28" s="626"/>
      <c r="H28" s="627"/>
      <c r="I28" s="192"/>
      <c r="J28" s="192"/>
      <c r="K28" s="192"/>
    </row>
    <row r="29" spans="1:11" ht="18" customHeight="1" x14ac:dyDescent="0.2">
      <c r="A29" s="250"/>
      <c r="B29" s="624"/>
      <c r="C29" s="625"/>
      <c r="D29"/>
      <c r="E29"/>
      <c r="F29" s="628"/>
      <c r="G29" s="626"/>
      <c r="H29" s="627"/>
      <c r="I29" s="192"/>
      <c r="J29" s="192"/>
      <c r="K29" s="192"/>
    </row>
    <row r="30" spans="1:11" ht="18" customHeight="1" x14ac:dyDescent="0.2">
      <c r="A30" s="250"/>
      <c r="B30" s="624"/>
      <c r="C30" s="625"/>
      <c r="D30"/>
      <c r="E30"/>
      <c r="F30" s="628"/>
      <c r="G30" s="626"/>
      <c r="H30" s="627"/>
      <c r="I30" s="192"/>
      <c r="J30" s="192"/>
      <c r="K30" s="192"/>
    </row>
    <row r="31" spans="1:11" ht="18" customHeight="1" thickBot="1" x14ac:dyDescent="0.25">
      <c r="A31" s="250"/>
      <c r="B31" s="624"/>
      <c r="C31" s="625"/>
      <c r="D31"/>
      <c r="E31"/>
      <c r="F31" s="629"/>
      <c r="G31" s="630"/>
      <c r="H31" s="631"/>
      <c r="I31" s="192"/>
      <c r="J31" s="192"/>
      <c r="K31" s="192"/>
    </row>
    <row r="32" spans="1:11" ht="18" customHeight="1" x14ac:dyDescent="0.2">
      <c r="A32" s="250"/>
      <c r="B32" s="624"/>
      <c r="C32" s="625"/>
      <c r="D32"/>
      <c r="E32"/>
      <c r="F32"/>
      <c r="G32"/>
      <c r="H32"/>
      <c r="I32" s="192"/>
      <c r="J32" s="192"/>
      <c r="K32" s="192"/>
    </row>
    <row r="33" spans="1:11" ht="18" customHeight="1" x14ac:dyDescent="0.2">
      <c r="A33" s="250"/>
      <c r="B33" s="624"/>
      <c r="C33" s="625"/>
      <c r="D33" s="192"/>
      <c r="E33" s="192"/>
      <c r="F33" s="192"/>
      <c r="G33" s="192"/>
      <c r="H33" s="192"/>
      <c r="I33" s="192"/>
      <c r="J33" s="192"/>
      <c r="K33" s="192"/>
    </row>
    <row r="34" spans="1:11" ht="18" customHeight="1" x14ac:dyDescent="0.2">
      <c r="A34" s="250"/>
      <c r="B34" s="624"/>
      <c r="C34" s="625"/>
      <c r="D34" s="192"/>
      <c r="E34" s="192"/>
      <c r="F34" s="192"/>
      <c r="G34" s="192"/>
      <c r="H34" s="192"/>
      <c r="I34" s="192"/>
      <c r="J34" s="192"/>
      <c r="K34" s="192"/>
    </row>
    <row r="35" spans="1:11" ht="18" customHeight="1" x14ac:dyDescent="0.2">
      <c r="A35" s="250"/>
      <c r="B35" s="620"/>
      <c r="C35" s="620"/>
      <c r="D35" s="192"/>
      <c r="E35" s="192"/>
      <c r="F35" s="192"/>
      <c r="G35" s="192"/>
      <c r="H35" s="192"/>
      <c r="I35" s="192"/>
      <c r="J35" s="192"/>
      <c r="K35" s="192"/>
    </row>
    <row r="36" spans="1:11" ht="18" customHeight="1" x14ac:dyDescent="0.2">
      <c r="A36" s="250"/>
      <c r="B36" s="620"/>
      <c r="C36" s="620"/>
      <c r="D36" s="192"/>
      <c r="E36" s="192"/>
      <c r="F36" s="192"/>
      <c r="G36" s="192"/>
      <c r="H36" s="192"/>
      <c r="I36" s="192"/>
      <c r="J36" s="192"/>
      <c r="K36" s="192"/>
    </row>
    <row r="37" spans="1:11" ht="18" customHeight="1" x14ac:dyDescent="0.2">
      <c r="A37" s="250"/>
      <c r="B37" s="620"/>
      <c r="C37" s="620"/>
      <c r="D37" s="192"/>
      <c r="E37" s="192"/>
      <c r="F37" s="192"/>
      <c r="G37" s="192"/>
      <c r="H37" s="192"/>
      <c r="I37" s="192"/>
      <c r="J37" s="192"/>
      <c r="K37" s="192"/>
    </row>
    <row r="38" spans="1:11" ht="18" customHeight="1" x14ac:dyDescent="0.2">
      <c r="A38" s="250"/>
      <c r="B38" s="620"/>
      <c r="C38" s="620"/>
      <c r="D38" s="192"/>
      <c r="E38" s="192"/>
      <c r="F38" s="192"/>
      <c r="G38" s="192"/>
      <c r="H38" s="192"/>
      <c r="I38" s="192"/>
      <c r="J38" s="192"/>
      <c r="K38" s="192"/>
    </row>
    <row r="39" spans="1:11" ht="18" customHeight="1" x14ac:dyDescent="0.2">
      <c r="A39" s="250"/>
      <c r="B39" s="620"/>
      <c r="C39" s="620"/>
      <c r="D39" s="192"/>
      <c r="E39" s="192"/>
      <c r="F39" s="192"/>
      <c r="G39" s="192"/>
      <c r="H39" s="192"/>
      <c r="I39" s="192"/>
      <c r="J39" s="192"/>
      <c r="K39" s="192"/>
    </row>
    <row r="40" spans="1:11" ht="18" customHeight="1" x14ac:dyDescent="0.2">
      <c r="A40" s="250"/>
      <c r="B40" s="620"/>
      <c r="C40" s="620"/>
      <c r="D40" s="192"/>
      <c r="E40" s="192"/>
      <c r="F40" s="192"/>
      <c r="G40" s="192"/>
      <c r="H40" s="192"/>
      <c r="I40" s="192"/>
      <c r="J40" s="192"/>
      <c r="K40" s="192"/>
    </row>
    <row r="41" spans="1:11" ht="18" customHeight="1" x14ac:dyDescent="0.2">
      <c r="A41" s="250"/>
      <c r="B41" s="620"/>
      <c r="C41" s="620"/>
      <c r="D41" s="192"/>
      <c r="E41" s="192"/>
      <c r="F41" s="192"/>
      <c r="G41" s="192"/>
      <c r="H41" s="192"/>
      <c r="I41" s="192"/>
      <c r="J41" s="192"/>
      <c r="K41" s="192"/>
    </row>
    <row r="42" spans="1:11" ht="18" customHeight="1" x14ac:dyDescent="0.2">
      <c r="A42" s="249"/>
      <c r="B42" s="535"/>
      <c r="C42" s="535"/>
      <c r="D42" s="192"/>
      <c r="E42" s="192"/>
      <c r="F42" s="192"/>
      <c r="G42" s="192"/>
      <c r="H42" s="192"/>
      <c r="I42" s="192"/>
      <c r="J42" s="192"/>
      <c r="K42" s="192"/>
    </row>
    <row r="43" spans="1:11" ht="18" customHeight="1" x14ac:dyDescent="0.2">
      <c r="A43" s="249"/>
      <c r="B43" s="535"/>
      <c r="C43" s="535"/>
      <c r="D43" s="192"/>
      <c r="E43" s="192"/>
      <c r="F43" s="192"/>
      <c r="G43" s="192"/>
      <c r="H43" s="192"/>
      <c r="I43" s="192"/>
      <c r="J43" s="192"/>
      <c r="K43" s="192"/>
    </row>
    <row r="44" spans="1:11" ht="18" customHeight="1" x14ac:dyDescent="0.2">
      <c r="A44" s="249"/>
      <c r="B44" s="535"/>
      <c r="C44" s="535"/>
      <c r="D44" s="192"/>
      <c r="E44" s="192"/>
      <c r="F44" s="192"/>
      <c r="G44" s="192"/>
      <c r="H44" s="192"/>
      <c r="I44" s="192"/>
      <c r="J44" s="192"/>
      <c r="K44" s="192"/>
    </row>
    <row r="45" spans="1:11" ht="18" customHeight="1" x14ac:dyDescent="0.2">
      <c r="A45" s="216"/>
      <c r="B45" s="535"/>
      <c r="C45" s="535"/>
      <c r="D45" s="192"/>
      <c r="E45" s="192"/>
      <c r="F45" s="192"/>
      <c r="G45" s="192"/>
      <c r="H45" s="192"/>
      <c r="I45" s="192"/>
      <c r="J45" s="192"/>
      <c r="K45" s="192"/>
    </row>
    <row r="46" spans="1:11" ht="18" customHeight="1" x14ac:dyDescent="0.2">
      <c r="A46" s="216"/>
      <c r="B46" s="535"/>
      <c r="C46" s="535"/>
      <c r="D46" s="192"/>
      <c r="E46" s="192"/>
      <c r="F46" s="192"/>
      <c r="G46" s="192"/>
      <c r="H46" s="192"/>
      <c r="I46" s="192"/>
      <c r="J46" s="192"/>
      <c r="K46" s="192"/>
    </row>
    <row r="47" spans="1:11" ht="18" customHeight="1" x14ac:dyDescent="0.2">
      <c r="A47" s="216"/>
      <c r="B47" s="535"/>
      <c r="C47" s="535"/>
      <c r="D47" s="192"/>
      <c r="E47" s="192"/>
      <c r="F47" s="192"/>
      <c r="G47" s="192"/>
      <c r="H47" s="192"/>
      <c r="I47" s="192"/>
      <c r="J47" s="192"/>
      <c r="K47" s="192"/>
    </row>
    <row r="48" spans="1:11" ht="18" customHeight="1" x14ac:dyDescent="0.2">
      <c r="A48" s="216"/>
      <c r="B48" s="535"/>
      <c r="C48" s="535"/>
      <c r="D48" s="192"/>
      <c r="E48" s="192"/>
      <c r="F48" s="192"/>
      <c r="G48" s="192"/>
      <c r="H48" s="192"/>
      <c r="I48" s="192"/>
      <c r="J48" s="192"/>
      <c r="K48" s="192"/>
    </row>
    <row r="49" spans="1:11" ht="18" customHeight="1" x14ac:dyDescent="0.2">
      <c r="A49" s="216"/>
      <c r="B49" s="535"/>
      <c r="C49" s="535"/>
      <c r="D49" s="192"/>
      <c r="E49" s="192"/>
      <c r="F49" s="192"/>
      <c r="G49" s="192"/>
      <c r="H49" s="192"/>
      <c r="I49" s="192"/>
      <c r="J49" s="192"/>
      <c r="K49" s="192"/>
    </row>
    <row r="50" spans="1:11" ht="18" customHeight="1" x14ac:dyDescent="0.2">
      <c r="A50" s="216"/>
      <c r="B50" s="535"/>
      <c r="C50" s="535"/>
      <c r="D50" s="192"/>
      <c r="E50" s="192"/>
      <c r="F50" s="192"/>
      <c r="G50" s="192"/>
      <c r="H50" s="192"/>
      <c r="I50" s="192"/>
      <c r="J50" s="192"/>
      <c r="K50" s="192"/>
    </row>
    <row r="51" spans="1:11" ht="18" customHeight="1" x14ac:dyDescent="0.2">
      <c r="A51" s="216"/>
      <c r="B51" s="535"/>
      <c r="C51" s="535"/>
      <c r="D51" s="192"/>
      <c r="E51" s="192"/>
      <c r="F51" s="192"/>
      <c r="G51" s="192"/>
      <c r="H51" s="192"/>
      <c r="I51" s="192"/>
      <c r="J51" s="192"/>
      <c r="K51" s="192"/>
    </row>
    <row r="52" spans="1:11" ht="18" customHeight="1" x14ac:dyDescent="0.2">
      <c r="A52" s="216"/>
      <c r="B52" s="535"/>
      <c r="C52" s="535"/>
      <c r="D52" s="192"/>
      <c r="E52" s="192"/>
      <c r="F52" s="192"/>
      <c r="G52" s="192"/>
      <c r="H52" s="192"/>
      <c r="I52" s="192"/>
      <c r="J52" s="192"/>
      <c r="K52" s="192"/>
    </row>
    <row r="53" spans="1:11" ht="18" customHeight="1" x14ac:dyDescent="0.2">
      <c r="A53" s="216"/>
      <c r="B53" s="535"/>
      <c r="C53" s="535"/>
      <c r="D53" s="192"/>
      <c r="E53" s="192"/>
      <c r="F53" s="192"/>
      <c r="G53" s="192"/>
      <c r="H53" s="192"/>
      <c r="I53" s="192"/>
      <c r="J53" s="192"/>
      <c r="K53" s="192"/>
    </row>
    <row r="54" spans="1:11" ht="18" customHeight="1" x14ac:dyDescent="0.2">
      <c r="A54" s="216"/>
      <c r="B54" s="535"/>
      <c r="C54" s="535"/>
      <c r="D54" s="192"/>
      <c r="E54" s="192"/>
      <c r="F54" s="192"/>
      <c r="G54" s="192"/>
      <c r="H54" s="192"/>
      <c r="I54" s="192"/>
      <c r="J54" s="192"/>
      <c r="K54" s="192"/>
    </row>
    <row r="55" spans="1:11" ht="18" customHeight="1" x14ac:dyDescent="0.2">
      <c r="A55" s="216"/>
      <c r="B55" s="535"/>
      <c r="C55" s="535"/>
      <c r="D55" s="192"/>
      <c r="E55" s="192"/>
      <c r="F55" s="192"/>
      <c r="G55" s="192"/>
      <c r="H55" s="192"/>
      <c r="I55" s="192"/>
      <c r="J55" s="192"/>
      <c r="K55" s="192"/>
    </row>
    <row r="56" spans="1:11" ht="18" customHeight="1" x14ac:dyDescent="0.2">
      <c r="A56" s="216"/>
      <c r="B56" s="535"/>
      <c r="C56" s="535"/>
      <c r="D56" s="192"/>
      <c r="E56" s="192"/>
      <c r="F56" s="192"/>
      <c r="G56" s="192"/>
      <c r="H56" s="192"/>
      <c r="I56" s="192"/>
      <c r="J56" s="192"/>
      <c r="K56" s="192"/>
    </row>
    <row r="57" spans="1:11" ht="18" customHeight="1" x14ac:dyDescent="0.2">
      <c r="A57" s="216"/>
      <c r="B57" s="535"/>
      <c r="C57" s="535"/>
      <c r="D57" s="192"/>
      <c r="E57" s="192"/>
      <c r="F57" s="192"/>
      <c r="G57" s="192"/>
      <c r="H57" s="192"/>
      <c r="I57" s="192"/>
      <c r="J57" s="192"/>
      <c r="K57" s="192"/>
    </row>
    <row r="58" spans="1:11" ht="18" customHeight="1" x14ac:dyDescent="0.2">
      <c r="A58" s="216"/>
      <c r="B58" s="535"/>
      <c r="C58" s="535"/>
      <c r="D58" s="192"/>
      <c r="E58" s="192"/>
      <c r="F58" s="192"/>
      <c r="G58" s="192"/>
      <c r="H58" s="192"/>
      <c r="I58" s="192"/>
      <c r="J58" s="192"/>
      <c r="K58" s="192"/>
    </row>
    <row r="59" spans="1:11" ht="18" customHeight="1" x14ac:dyDescent="0.2">
      <c r="A59" s="216"/>
      <c r="B59" s="535"/>
      <c r="C59" s="535"/>
      <c r="D59" s="192"/>
      <c r="E59" s="192"/>
      <c r="F59" s="192"/>
      <c r="G59" s="192"/>
      <c r="H59" s="192"/>
      <c r="I59" s="192"/>
      <c r="J59" s="192"/>
      <c r="K59" s="192"/>
    </row>
    <row r="60" spans="1:11" ht="18" customHeight="1" x14ac:dyDescent="0.2">
      <c r="A60" s="216"/>
      <c r="B60" s="535"/>
      <c r="C60" s="535"/>
      <c r="D60" s="192"/>
      <c r="E60" s="192"/>
      <c r="F60" s="192"/>
      <c r="G60" s="192"/>
      <c r="H60" s="192"/>
      <c r="I60" s="192"/>
      <c r="J60" s="192"/>
      <c r="K60" s="192"/>
    </row>
    <row r="61" spans="1:11" ht="18" customHeight="1" x14ac:dyDescent="0.2">
      <c r="A61" s="216"/>
      <c r="B61" s="535"/>
      <c r="C61" s="535"/>
      <c r="D61" s="192"/>
      <c r="E61" s="192"/>
      <c r="F61" s="192"/>
      <c r="G61" s="192"/>
      <c r="H61" s="192"/>
      <c r="I61" s="192"/>
      <c r="J61" s="192"/>
      <c r="K61" s="192"/>
    </row>
    <row r="62" spans="1:11" ht="18" customHeight="1" x14ac:dyDescent="0.2">
      <c r="A62" s="216"/>
      <c r="B62" s="535"/>
      <c r="C62" s="535"/>
      <c r="D62" s="192"/>
      <c r="E62" s="192"/>
      <c r="F62" s="192"/>
      <c r="G62" s="192"/>
      <c r="H62" s="192"/>
      <c r="I62" s="192"/>
      <c r="J62" s="192"/>
      <c r="K62" s="192"/>
    </row>
    <row r="63" spans="1:11" ht="18" customHeight="1" x14ac:dyDescent="0.2">
      <c r="A63" s="216"/>
      <c r="B63" s="535"/>
      <c r="C63" s="535"/>
      <c r="D63" s="192"/>
      <c r="E63" s="192"/>
      <c r="F63" s="192"/>
      <c r="G63" s="192"/>
      <c r="H63" s="192"/>
      <c r="I63" s="192"/>
      <c r="J63" s="192"/>
      <c r="K63" s="192"/>
    </row>
    <row r="64" spans="1:11" ht="18" customHeight="1" x14ac:dyDescent="0.2">
      <c r="A64" s="216"/>
      <c r="B64" s="535"/>
      <c r="C64" s="535"/>
      <c r="D64" s="192"/>
      <c r="E64" s="192"/>
      <c r="F64" s="192"/>
      <c r="G64" s="192"/>
      <c r="H64" s="192"/>
      <c r="I64" s="192"/>
      <c r="J64" s="192"/>
      <c r="K64" s="192"/>
    </row>
    <row r="65" spans="1:11" ht="18" customHeight="1" x14ac:dyDescent="0.2">
      <c r="A65" s="216"/>
      <c r="B65" s="535"/>
      <c r="C65" s="535"/>
      <c r="D65" s="192"/>
      <c r="E65" s="192"/>
      <c r="F65" s="192"/>
      <c r="G65" s="192"/>
      <c r="H65" s="192"/>
      <c r="I65" s="192"/>
      <c r="J65" s="192"/>
      <c r="K65" s="192"/>
    </row>
    <row r="66" spans="1:11" ht="18" customHeight="1" x14ac:dyDescent="0.2">
      <c r="A66" s="216"/>
      <c r="B66" s="535"/>
      <c r="C66" s="535"/>
      <c r="D66" s="192"/>
      <c r="E66" s="192"/>
      <c r="F66" s="192"/>
      <c r="G66" s="192"/>
      <c r="H66" s="192"/>
      <c r="I66" s="192"/>
      <c r="J66" s="192"/>
      <c r="K66" s="192"/>
    </row>
    <row r="67" spans="1:11" ht="18" customHeight="1" x14ac:dyDescent="0.2">
      <c r="A67" s="216"/>
      <c r="B67" s="535"/>
      <c r="C67" s="535"/>
      <c r="D67" s="192"/>
      <c r="E67" s="192"/>
      <c r="F67" s="192"/>
      <c r="G67" s="192"/>
      <c r="H67" s="192"/>
      <c r="I67" s="192"/>
      <c r="J67" s="192"/>
      <c r="K67" s="192"/>
    </row>
    <row r="68" spans="1:11" ht="18" customHeight="1" x14ac:dyDescent="0.2">
      <c r="A68" s="216"/>
      <c r="B68" s="535"/>
      <c r="C68" s="535"/>
      <c r="D68" s="192"/>
      <c r="E68" s="192"/>
      <c r="F68" s="192"/>
      <c r="G68" s="192"/>
      <c r="H68" s="192"/>
      <c r="I68" s="192"/>
      <c r="J68" s="192"/>
      <c r="K68" s="192"/>
    </row>
    <row r="69" spans="1:11" ht="18" customHeight="1" x14ac:dyDescent="0.2">
      <c r="A69" s="216"/>
      <c r="B69" s="535"/>
      <c r="C69" s="535"/>
      <c r="D69" s="192"/>
      <c r="E69" s="192"/>
      <c r="F69" s="192"/>
      <c r="G69" s="192"/>
      <c r="H69" s="192"/>
      <c r="I69" s="192"/>
      <c r="J69" s="192"/>
      <c r="K69" s="192"/>
    </row>
    <row r="70" spans="1:11" ht="18" customHeight="1" x14ac:dyDescent="0.2">
      <c r="A70" s="216"/>
      <c r="B70" s="535"/>
      <c r="C70" s="535"/>
      <c r="D70" s="192"/>
      <c r="E70" s="192"/>
      <c r="F70" s="192"/>
      <c r="G70" s="192"/>
      <c r="H70" s="192"/>
      <c r="I70" s="192"/>
      <c r="J70" s="192"/>
      <c r="K70" s="192"/>
    </row>
    <row r="71" spans="1:11" ht="18" customHeight="1" x14ac:dyDescent="0.2">
      <c r="A71" s="216"/>
      <c r="B71" s="535"/>
      <c r="C71" s="535"/>
      <c r="D71" s="192"/>
      <c r="E71" s="192"/>
      <c r="F71" s="192"/>
      <c r="G71" s="192"/>
      <c r="H71" s="192"/>
      <c r="I71" s="192"/>
      <c r="J71" s="192"/>
      <c r="K71" s="192"/>
    </row>
    <row r="72" spans="1:11" ht="18" customHeight="1" x14ac:dyDescent="0.2">
      <c r="A72" s="216"/>
      <c r="B72" s="535"/>
      <c r="C72" s="535"/>
      <c r="D72" s="192"/>
      <c r="E72" s="192"/>
      <c r="F72" s="192"/>
      <c r="G72" s="192"/>
      <c r="H72" s="192"/>
      <c r="I72" s="192"/>
      <c r="J72" s="192"/>
      <c r="K72" s="192"/>
    </row>
    <row r="73" spans="1:11" ht="18" customHeight="1" x14ac:dyDescent="0.2">
      <c r="A73" s="216"/>
      <c r="B73" s="535"/>
      <c r="C73" s="535"/>
      <c r="D73" s="192"/>
      <c r="E73" s="192"/>
      <c r="F73" s="192"/>
      <c r="G73" s="192"/>
      <c r="H73" s="192"/>
      <c r="I73" s="192"/>
      <c r="J73" s="192"/>
      <c r="K73" s="192"/>
    </row>
    <row r="74" spans="1:11" ht="18" customHeight="1" x14ac:dyDescent="0.2">
      <c r="A74" s="216"/>
      <c r="B74" s="535"/>
      <c r="C74" s="535"/>
      <c r="D74" s="192"/>
      <c r="E74" s="192"/>
      <c r="F74" s="192"/>
      <c r="G74" s="192"/>
      <c r="H74" s="192"/>
      <c r="I74" s="192"/>
      <c r="J74" s="192"/>
      <c r="K74" s="192"/>
    </row>
    <row r="75" spans="1:11" ht="18" customHeight="1" x14ac:dyDescent="0.2">
      <c r="A75" s="216"/>
      <c r="B75" s="535"/>
      <c r="C75" s="535"/>
      <c r="D75" s="192"/>
      <c r="E75" s="192"/>
      <c r="F75" s="192"/>
      <c r="G75" s="192"/>
      <c r="H75" s="192"/>
      <c r="I75" s="192"/>
      <c r="J75" s="192"/>
      <c r="K75" s="192"/>
    </row>
    <row r="76" spans="1:11" ht="18" customHeight="1" x14ac:dyDescent="0.2">
      <c r="A76" s="216"/>
      <c r="B76" s="535"/>
      <c r="C76" s="535"/>
      <c r="D76" s="192"/>
      <c r="E76" s="192"/>
      <c r="F76" s="192"/>
      <c r="G76" s="192"/>
      <c r="H76" s="192"/>
      <c r="I76" s="192"/>
      <c r="J76" s="192"/>
      <c r="K76" s="192"/>
    </row>
    <row r="77" spans="1:11" ht="18" customHeight="1" x14ac:dyDescent="0.2">
      <c r="A77" s="216"/>
      <c r="B77" s="535"/>
      <c r="C77" s="535"/>
      <c r="D77" s="192"/>
      <c r="E77" s="192"/>
      <c r="F77" s="192"/>
      <c r="G77" s="192"/>
      <c r="H77" s="192"/>
      <c r="I77" s="192"/>
      <c r="J77" s="192"/>
      <c r="K77" s="192"/>
    </row>
    <row r="78" spans="1:11" ht="18" customHeight="1" x14ac:dyDescent="0.2">
      <c r="A78" s="216"/>
      <c r="B78" s="535"/>
      <c r="C78" s="535"/>
      <c r="D78" s="192"/>
      <c r="E78" s="192"/>
      <c r="F78" s="192"/>
      <c r="G78" s="192"/>
      <c r="H78" s="192"/>
      <c r="I78" s="192"/>
      <c r="J78" s="192"/>
      <c r="K78" s="192"/>
    </row>
    <row r="79" spans="1:11" ht="18" customHeight="1" x14ac:dyDescent="0.2">
      <c r="A79" s="216"/>
      <c r="B79" s="535"/>
      <c r="C79" s="535"/>
      <c r="D79" s="192"/>
      <c r="E79" s="192"/>
      <c r="F79" s="192"/>
      <c r="G79" s="192"/>
      <c r="H79" s="192"/>
      <c r="I79" s="192"/>
      <c r="J79" s="192"/>
      <c r="K79" s="192"/>
    </row>
    <row r="80" spans="1:11" s="192" customFormat="1" ht="18" customHeight="1" x14ac:dyDescent="0.2">
      <c r="A80" s="216"/>
      <c r="B80" s="535"/>
      <c r="C80" s="535"/>
    </row>
    <row r="81" spans="1:11" s="192" customFormat="1" ht="18" customHeight="1" x14ac:dyDescent="0.2">
      <c r="A81" s="216"/>
      <c r="B81" s="535"/>
      <c r="C81" s="535"/>
    </row>
    <row r="82" spans="1:11" s="192" customFormat="1" ht="18" customHeight="1" x14ac:dyDescent="0.2">
      <c r="A82" s="216"/>
      <c r="B82" s="535"/>
      <c r="C82" s="535"/>
    </row>
    <row r="83" spans="1:11" s="192" customFormat="1" ht="18" customHeight="1" x14ac:dyDescent="0.2">
      <c r="A83" s="216"/>
      <c r="B83" s="535"/>
      <c r="C83" s="535"/>
    </row>
    <row r="84" spans="1:11" s="192" customFormat="1" ht="18" customHeight="1" x14ac:dyDescent="0.2">
      <c r="A84" s="216"/>
      <c r="B84" s="535"/>
      <c r="C84" s="535"/>
    </row>
    <row r="85" spans="1:11" s="192" customFormat="1" ht="18" customHeight="1" x14ac:dyDescent="0.2">
      <c r="A85" s="216"/>
      <c r="B85" s="535"/>
      <c r="C85" s="535"/>
    </row>
    <row r="86" spans="1:11" s="192" customFormat="1" ht="18" customHeight="1" x14ac:dyDescent="0.2">
      <c r="A86" s="216"/>
      <c r="B86" s="535"/>
      <c r="C86" s="535"/>
    </row>
    <row r="87" spans="1:11" s="192" customFormat="1" ht="18" customHeight="1" x14ac:dyDescent="0.2">
      <c r="A87" s="216"/>
      <c r="B87" s="535"/>
      <c r="C87" s="535"/>
    </row>
    <row r="88" spans="1:11" ht="18" customHeight="1" x14ac:dyDescent="0.2">
      <c r="A88" s="216"/>
      <c r="B88" s="535"/>
      <c r="C88" s="535"/>
      <c r="D88" s="192"/>
      <c r="E88" s="192"/>
      <c r="F88" s="192"/>
      <c r="G88" s="192"/>
      <c r="H88" s="192"/>
      <c r="I88" s="192"/>
      <c r="J88" s="192"/>
      <c r="K88" s="192"/>
    </row>
    <row r="89" spans="1:11" ht="18" customHeight="1" x14ac:dyDescent="0.2">
      <c r="A89" s="216"/>
      <c r="B89" s="535"/>
      <c r="C89" s="535"/>
      <c r="D89" s="192"/>
      <c r="E89" s="192"/>
      <c r="F89" s="192"/>
      <c r="G89" s="192"/>
      <c r="H89" s="192"/>
      <c r="I89" s="192"/>
      <c r="J89" s="192"/>
      <c r="K89" s="192"/>
    </row>
    <row r="90" spans="1:11" ht="18" customHeight="1" x14ac:dyDescent="0.2">
      <c r="A90" s="216"/>
      <c r="B90" s="535"/>
      <c r="C90" s="535"/>
      <c r="D90" s="192"/>
      <c r="E90" s="192"/>
      <c r="F90" s="192"/>
      <c r="G90" s="192"/>
      <c r="H90" s="192"/>
      <c r="I90" s="192"/>
      <c r="J90" s="192"/>
      <c r="K90" s="192"/>
    </row>
    <row r="91" spans="1:11" ht="18" customHeight="1" x14ac:dyDescent="0.2">
      <c r="A91" s="216"/>
      <c r="B91" s="535"/>
      <c r="C91" s="535"/>
      <c r="D91" s="192"/>
      <c r="E91" s="192"/>
      <c r="F91" s="192"/>
      <c r="G91" s="192"/>
      <c r="H91" s="192"/>
      <c r="I91" s="192"/>
      <c r="J91" s="192"/>
      <c r="K91" s="192"/>
    </row>
    <row r="92" spans="1:11" ht="18" customHeight="1" x14ac:dyDescent="0.2">
      <c r="A92" s="216"/>
      <c r="B92" s="535"/>
      <c r="C92" s="535"/>
      <c r="D92" s="192"/>
      <c r="E92" s="192"/>
      <c r="F92" s="192"/>
      <c r="G92" s="192"/>
      <c r="H92" s="192"/>
      <c r="I92" s="192"/>
      <c r="J92" s="192"/>
      <c r="K92" s="192"/>
    </row>
    <row r="93" spans="1:11" ht="18" customHeight="1" x14ac:dyDescent="0.2">
      <c r="A93" s="216"/>
      <c r="B93" s="535"/>
      <c r="C93" s="535"/>
      <c r="D93" s="192"/>
      <c r="E93" s="192"/>
      <c r="F93" s="192"/>
      <c r="G93" s="192"/>
      <c r="H93" s="192"/>
      <c r="I93" s="192"/>
      <c r="J93" s="192"/>
      <c r="K93" s="192"/>
    </row>
    <row r="94" spans="1:11" s="192" customFormat="1" ht="18" customHeight="1" x14ac:dyDescent="0.2">
      <c r="A94" s="216"/>
      <c r="B94" s="535"/>
      <c r="C94" s="535"/>
    </row>
    <row r="95" spans="1:11" s="192" customFormat="1" ht="18" customHeight="1" x14ac:dyDescent="0.2">
      <c r="A95" s="216"/>
      <c r="B95" s="535"/>
      <c r="C95" s="535"/>
    </row>
    <row r="96" spans="1:11" s="192" customFormat="1" ht="18" customHeight="1" x14ac:dyDescent="0.2">
      <c r="A96" s="216"/>
      <c r="B96" s="535"/>
      <c r="C96" s="535"/>
    </row>
    <row r="97" spans="1:11" s="192" customFormat="1" ht="18" customHeight="1" x14ac:dyDescent="0.2">
      <c r="A97" s="216"/>
      <c r="B97" s="535"/>
      <c r="C97" s="535"/>
    </row>
    <row r="98" spans="1:11" s="192" customFormat="1" ht="18" customHeight="1" x14ac:dyDescent="0.2">
      <c r="A98" s="216"/>
      <c r="B98" s="535"/>
      <c r="C98" s="535"/>
    </row>
    <row r="99" spans="1:11" s="192" customFormat="1" ht="18" customHeight="1" x14ac:dyDescent="0.2">
      <c r="A99" s="216"/>
      <c r="B99" s="535"/>
      <c r="C99" s="535"/>
    </row>
    <row r="100" spans="1:11" s="192" customFormat="1" ht="18" customHeight="1" x14ac:dyDescent="0.2">
      <c r="A100" s="216"/>
      <c r="B100" s="535"/>
      <c r="C100" s="535"/>
    </row>
    <row r="101" spans="1:11" s="192" customFormat="1" ht="18" customHeight="1" x14ac:dyDescent="0.2">
      <c r="A101" s="216"/>
      <c r="B101" s="535"/>
      <c r="C101" s="535"/>
    </row>
    <row r="102" spans="1:11" s="192" customFormat="1" ht="18" customHeight="1" x14ac:dyDescent="0.2">
      <c r="A102" s="216"/>
      <c r="B102" s="535"/>
      <c r="C102" s="535"/>
    </row>
    <row r="103" spans="1:11" s="192" customFormat="1" ht="18" customHeight="1" x14ac:dyDescent="0.2">
      <c r="A103" s="216"/>
      <c r="B103" s="535"/>
      <c r="C103" s="535"/>
    </row>
    <row r="104" spans="1:11" s="192" customFormat="1" ht="18" customHeight="1" x14ac:dyDescent="0.2">
      <c r="A104" s="216"/>
      <c r="B104" s="535"/>
      <c r="C104" s="535"/>
    </row>
    <row r="105" spans="1:11" s="192" customFormat="1" ht="18" customHeight="1" x14ac:dyDescent="0.2">
      <c r="A105" s="216"/>
      <c r="B105" s="535"/>
      <c r="C105" s="535"/>
    </row>
    <row r="106" spans="1:11" s="192" customFormat="1" ht="18" customHeight="1" x14ac:dyDescent="0.2">
      <c r="A106" s="216"/>
      <c r="B106" s="535"/>
      <c r="C106" s="535"/>
    </row>
    <row r="107" spans="1:11" s="192" customFormat="1" ht="18" customHeight="1" x14ac:dyDescent="0.2">
      <c r="A107" s="216"/>
      <c r="B107" s="535"/>
      <c r="C107" s="535"/>
    </row>
    <row r="108" spans="1:11" s="192" customFormat="1" ht="18" customHeight="1" x14ac:dyDescent="0.2">
      <c r="A108" s="216"/>
      <c r="B108" s="535"/>
      <c r="C108" s="535"/>
    </row>
    <row r="109" spans="1:11" s="192" customFormat="1" ht="18" customHeight="1" x14ac:dyDescent="0.2">
      <c r="A109" s="216"/>
      <c r="B109" s="535"/>
      <c r="C109" s="535"/>
    </row>
    <row r="110" spans="1:11" s="192" customFormat="1" ht="18" customHeight="1" x14ac:dyDescent="0.2">
      <c r="A110" s="216"/>
      <c r="B110" s="535"/>
      <c r="C110" s="535"/>
    </row>
    <row r="111" spans="1:11" ht="18" customHeight="1" x14ac:dyDescent="0.2">
      <c r="A111" s="216"/>
      <c r="B111" s="535"/>
      <c r="C111" s="535"/>
      <c r="D111" s="192"/>
      <c r="E111" s="192"/>
      <c r="F111" s="192"/>
      <c r="G111" s="192"/>
      <c r="H111" s="192"/>
      <c r="I111" s="192"/>
      <c r="J111" s="192"/>
      <c r="K111" s="192"/>
    </row>
  </sheetData>
  <sheetProtection password="EF1A" sheet="1" objects="1" scenarios="1" selectLockedCells="1"/>
  <mergeCells count="132">
    <mergeCell ref="F7:G7"/>
    <mergeCell ref="A8:C8"/>
    <mergeCell ref="B45:C45"/>
    <mergeCell ref="B46:C46"/>
    <mergeCell ref="B47:C47"/>
    <mergeCell ref="B44:C44"/>
    <mergeCell ref="B40:C40"/>
    <mergeCell ref="B41:C41"/>
    <mergeCell ref="B42:C42"/>
    <mergeCell ref="B43:C43"/>
    <mergeCell ref="B58:C58"/>
    <mergeCell ref="B51:C51"/>
    <mergeCell ref="G31:H31"/>
    <mergeCell ref="G26:H26"/>
    <mergeCell ref="G27:H27"/>
    <mergeCell ref="G28:H28"/>
    <mergeCell ref="G29:H29"/>
    <mergeCell ref="G30:H30"/>
    <mergeCell ref="B49:C49"/>
    <mergeCell ref="B50:C50"/>
    <mergeCell ref="B38:C38"/>
    <mergeCell ref="B25:C25"/>
    <mergeCell ref="B26:C26"/>
    <mergeCell ref="B32:C32"/>
    <mergeCell ref="B33:C33"/>
    <mergeCell ref="B34:C34"/>
    <mergeCell ref="B35:C35"/>
    <mergeCell ref="B1:D1"/>
    <mergeCell ref="B2:D2"/>
    <mergeCell ref="B3:D3"/>
    <mergeCell ref="A5:C5"/>
    <mergeCell ref="A6:C6"/>
    <mergeCell ref="A7:C7"/>
    <mergeCell ref="B37:C37"/>
    <mergeCell ref="B17:C17"/>
    <mergeCell ref="G24:H24"/>
    <mergeCell ref="G25:H25"/>
    <mergeCell ref="B24:C24"/>
    <mergeCell ref="B27:C27"/>
    <mergeCell ref="B28:C28"/>
    <mergeCell ref="B29:C29"/>
    <mergeCell ref="B20:C20"/>
    <mergeCell ref="B30:C30"/>
    <mergeCell ref="B19:C19"/>
    <mergeCell ref="B21:C21"/>
    <mergeCell ref="B22:C22"/>
    <mergeCell ref="B23:C23"/>
    <mergeCell ref="G16:H16"/>
    <mergeCell ref="G22:H22"/>
    <mergeCell ref="G23:H23"/>
    <mergeCell ref="G17:H17"/>
    <mergeCell ref="G18:H18"/>
    <mergeCell ref="G19:H19"/>
    <mergeCell ref="G20:H20"/>
    <mergeCell ref="F12:F31"/>
    <mergeCell ref="B79:C79"/>
    <mergeCell ref="B75:C75"/>
    <mergeCell ref="B76:C76"/>
    <mergeCell ref="B77:C77"/>
    <mergeCell ref="F10:H10"/>
    <mergeCell ref="B31:C31"/>
    <mergeCell ref="B12:C12"/>
    <mergeCell ref="G12:H12"/>
    <mergeCell ref="B10:C10"/>
    <mergeCell ref="B60:C60"/>
    <mergeCell ref="B61:C61"/>
    <mergeCell ref="G21:H21"/>
    <mergeCell ref="G13:H13"/>
    <mergeCell ref="G14:H14"/>
    <mergeCell ref="G15:H15"/>
    <mergeCell ref="B64:C64"/>
    <mergeCell ref="B74:C74"/>
    <mergeCell ref="B48:C48"/>
    <mergeCell ref="B36:C36"/>
    <mergeCell ref="B13:C13"/>
    <mergeCell ref="B14:C14"/>
    <mergeCell ref="B15:C15"/>
    <mergeCell ref="B16:C16"/>
    <mergeCell ref="B18:C18"/>
    <mergeCell ref="B39:C39"/>
    <mergeCell ref="B78:C78"/>
    <mergeCell ref="B65:C65"/>
    <mergeCell ref="B66:C66"/>
    <mergeCell ref="B67:C67"/>
    <mergeCell ref="I1:J1"/>
    <mergeCell ref="B111:C111"/>
    <mergeCell ref="B52:C52"/>
    <mergeCell ref="B53:C53"/>
    <mergeCell ref="B54:C54"/>
    <mergeCell ref="B55:C55"/>
    <mergeCell ref="B56:C56"/>
    <mergeCell ref="B57:C57"/>
    <mergeCell ref="B59:C59"/>
    <mergeCell ref="B87:C87"/>
    <mergeCell ref="B92:C92"/>
    <mergeCell ref="B62:C62"/>
    <mergeCell ref="B63:C63"/>
    <mergeCell ref="B69:C69"/>
    <mergeCell ref="B70:C70"/>
    <mergeCell ref="B71:C71"/>
    <mergeCell ref="B72:C72"/>
    <mergeCell ref="B73:C73"/>
    <mergeCell ref="B68:C68"/>
    <mergeCell ref="B94:C94"/>
    <mergeCell ref="B80:C80"/>
    <mergeCell ref="B81:C81"/>
    <mergeCell ref="B82:C82"/>
    <mergeCell ref="B83:C83"/>
    <mergeCell ref="B84:C84"/>
    <mergeCell ref="B85:C85"/>
    <mergeCell ref="B86:C86"/>
    <mergeCell ref="B93:C93"/>
    <mergeCell ref="B90:C90"/>
    <mergeCell ref="B91:C91"/>
    <mergeCell ref="B88:C88"/>
    <mergeCell ref="B89:C89"/>
    <mergeCell ref="B110:C110"/>
    <mergeCell ref="B95:C95"/>
    <mergeCell ref="B96:C96"/>
    <mergeCell ref="B97:C97"/>
    <mergeCell ref="B98:C98"/>
    <mergeCell ref="B99:C99"/>
    <mergeCell ref="B109:C109"/>
    <mergeCell ref="B100:C100"/>
    <mergeCell ref="B101:C101"/>
    <mergeCell ref="B106:C106"/>
    <mergeCell ref="B107:C107"/>
    <mergeCell ref="B102:C102"/>
    <mergeCell ref="B103:C103"/>
    <mergeCell ref="B104:C104"/>
    <mergeCell ref="B105:C105"/>
    <mergeCell ref="B108:C108"/>
  </mergeCells>
  <dataValidations count="1">
    <dataValidation type="list" showInputMessage="1" showErrorMessage="1" sqref="B12:C111">
      <formula1>LA_Classifications</formula1>
    </dataValidation>
  </dataValidations>
  <pageMargins left="0.28000000000000003" right="0.17" top="0.3" bottom="0.51" header="0.3" footer="0.3"/>
  <pageSetup scale="60" fitToHeight="2" orientation="portrait" r:id="rId1"/>
  <headerFooter>
    <oddFooter>&amp;L&amp;F&amp;C&amp;A&amp;RPage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132E1E100AC74EA29639344AD022C9" ma:contentTypeVersion="1" ma:contentTypeDescription="Create a new document." ma:contentTypeScope="" ma:versionID="be508d96d18a2d1538456d89337d8439">
  <xsd:schema xmlns:xsd="http://www.w3.org/2001/XMLSchema" xmlns:xs="http://www.w3.org/2001/XMLSchema" xmlns:p="http://schemas.microsoft.com/office/2006/metadata/properties" xmlns:ns1="http://schemas.microsoft.com/sharepoint/v3" targetNamespace="http://schemas.microsoft.com/office/2006/metadata/properties" ma:root="true" ma:fieldsID="5c8d817b6bce34240ad35b0d625dd61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xsd:simpleType>
        <xsd:restriction base="dms:Unknown"/>
      </xsd:simpleType>
    </xsd:element>
    <xsd:element name="PublishingExpirationDate" ma:index="3"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C4FA5B7-CA6B-44A3-8F2B-B359C72CAF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9D9B3D-A213-433B-AC68-8C4901336F91}">
  <ds:schemaRefs>
    <ds:schemaRef ds:uri="http://schemas.microsoft.com/sharepoint/v3/contenttype/forms"/>
  </ds:schemaRefs>
</ds:datastoreItem>
</file>

<file path=customXml/itemProps3.xml><?xml version="1.0" encoding="utf-8"?>
<ds:datastoreItem xmlns:ds="http://schemas.openxmlformats.org/officeDocument/2006/customXml" ds:itemID="{211BB66C-28EC-4C3C-80AF-11C05682F84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32</vt:i4>
      </vt:variant>
    </vt:vector>
  </HeadingPairs>
  <TitlesOfParts>
    <vt:vector size="43" baseType="lpstr">
      <vt:lpstr>Instructions</vt:lpstr>
      <vt:lpstr>Invoice Summary</vt:lpstr>
      <vt:lpstr>Summary of Funding and Subs</vt:lpstr>
      <vt:lpstr>Scope of Services Task List</vt:lpstr>
      <vt:lpstr>Invoice Charges Detail</vt:lpstr>
      <vt:lpstr>Classifications and Fees</vt:lpstr>
      <vt:lpstr>Summary - Classification &amp; Name</vt:lpstr>
      <vt:lpstr>Funding Sources and Amendments</vt:lpstr>
      <vt:lpstr>Personnel and Provider Names</vt:lpstr>
      <vt:lpstr>Multiple CIP Codes Summary</vt:lpstr>
      <vt:lpstr>Multiple CIP Codes Data</vt:lpstr>
      <vt:lpstr>CIP_Codes</vt:lpstr>
      <vt:lpstr>Contract_Task_List</vt:lpstr>
      <vt:lpstr>EMP</vt:lpstr>
      <vt:lpstr>EMP_Class</vt:lpstr>
      <vt:lpstr>EQ</vt:lpstr>
      <vt:lpstr>EQ_COST</vt:lpstr>
      <vt:lpstr>Funding_Source_ID</vt:lpstr>
      <vt:lpstr>LA</vt:lpstr>
      <vt:lpstr>LA_Classifications</vt:lpstr>
      <vt:lpstr>LA_COST</vt:lpstr>
      <vt:lpstr>MA</vt:lpstr>
      <vt:lpstr>MA_COST</vt:lpstr>
      <vt:lpstr>Names</vt:lpstr>
      <vt:lpstr>Instructions!OLE_LINK1</vt:lpstr>
      <vt:lpstr>'Classifications and Fees'!Print_Area</vt:lpstr>
      <vt:lpstr>'Funding Sources and Amendments'!Print_Area</vt:lpstr>
      <vt:lpstr>Instructions!Print_Area</vt:lpstr>
      <vt:lpstr>'Invoice Summary'!Print_Area</vt:lpstr>
      <vt:lpstr>'Personnel and Provider Names'!Print_Area</vt:lpstr>
      <vt:lpstr>'Scope of Services Task List'!Print_Area</vt:lpstr>
      <vt:lpstr>'Summary - Classification &amp; Name'!Print_Area</vt:lpstr>
      <vt:lpstr>'Summary of Funding and Subs'!Print_Area</vt:lpstr>
      <vt:lpstr>'Classifications and Fees'!Print_Titles</vt:lpstr>
      <vt:lpstr>'Invoice Charges Detail'!Print_Titles</vt:lpstr>
      <vt:lpstr>'Summary - Classification &amp; Name'!Print_Titles</vt:lpstr>
      <vt:lpstr>RE</vt:lpstr>
      <vt:lpstr>RE_COST</vt:lpstr>
      <vt:lpstr>Revision_Level</vt:lpstr>
      <vt:lpstr>Service_Provider_s_Name</vt:lpstr>
      <vt:lpstr>Subs</vt:lpstr>
      <vt:lpstr>Type</vt:lpstr>
      <vt:lpstr>Units</vt:lpstr>
    </vt:vector>
  </TitlesOfParts>
  <Company>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CRCIF_Rev23</dc:title>
  <dc:creator>Hartman, Randy L.</dc:creator>
  <cp:lastModifiedBy>Johnson, Rebecca S.</cp:lastModifiedBy>
  <cp:lastPrinted>2013-02-15T18:14:28Z</cp:lastPrinted>
  <dcterms:created xsi:type="dcterms:W3CDTF">2009-11-02T18:12:24Z</dcterms:created>
  <dcterms:modified xsi:type="dcterms:W3CDTF">2020-04-20T21:30:55Z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0x010100F6132E1E100AC74EA29639344AD022C9</vt:lpwstr>
  </property>
</Properties>
</file>